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001 Quality\ULYSSES\~WORKSPACE\^^^^Next Forms Update\~Need to file\^^^CP-0400\"/>
    </mc:Choice>
  </mc:AlternateContent>
  <bookViews>
    <workbookView xWindow="0" yWindow="0" windowWidth="28800" windowHeight="11400"/>
  </bookViews>
  <sheets>
    <sheet name="4WRS" sheetId="1" r:id="rId1"/>
  </sheets>
  <definedNames>
    <definedName name="_xlnm.Print_Area" localSheetId="0">'4WRS'!$A$1:$AR$45</definedName>
    <definedName name="_xlnm.Print_Titles" localSheetId="0">'4WRS'!$1:$12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" i="1" l="1"/>
  <c r="AQ12" i="1"/>
  <c r="AP12" i="1"/>
  <c r="AO12" i="1"/>
  <c r="AN12" i="1"/>
  <c r="AM12" i="1"/>
  <c r="AL12" i="1"/>
  <c r="AJ12" i="1"/>
  <c r="AE12" i="1"/>
  <c r="AK12" i="1"/>
  <c r="H15" i="1" l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H14" i="1"/>
  <c r="A20" i="1" l="1"/>
  <c r="A21" i="1"/>
  <c r="A22" i="1"/>
  <c r="A23" i="1"/>
  <c r="A24" i="1"/>
  <c r="A25" i="1"/>
  <c r="A26" i="1"/>
  <c r="A27" i="1"/>
  <c r="A28" i="1"/>
  <c r="H20" i="1"/>
  <c r="H21" i="1"/>
  <c r="H22" i="1"/>
  <c r="H23" i="1"/>
  <c r="H24" i="1"/>
  <c r="H25" i="1"/>
  <c r="H26" i="1"/>
  <c r="H27" i="1"/>
  <c r="H28" i="1"/>
  <c r="A33" i="1"/>
  <c r="A34" i="1"/>
  <c r="A35" i="1"/>
  <c r="A36" i="1"/>
  <c r="A37" i="1"/>
  <c r="A38" i="1"/>
  <c r="A39" i="1"/>
  <c r="A40" i="1"/>
  <c r="A41" i="1"/>
  <c r="A42" i="1"/>
  <c r="A43" i="1"/>
  <c r="A44" i="1"/>
  <c r="H33" i="1"/>
  <c r="H34" i="1"/>
  <c r="H35" i="1"/>
  <c r="H36" i="1"/>
  <c r="H37" i="1"/>
  <c r="H38" i="1"/>
  <c r="H39" i="1"/>
  <c r="H40" i="1"/>
  <c r="H41" i="1"/>
  <c r="H42" i="1"/>
  <c r="H43" i="1"/>
  <c r="H44" i="1"/>
  <c r="H29" i="1"/>
  <c r="H16" i="1"/>
  <c r="H17" i="1"/>
  <c r="H18" i="1"/>
  <c r="H19" i="1"/>
  <c r="H30" i="1"/>
  <c r="H31" i="1"/>
  <c r="H32" i="1"/>
  <c r="H45" i="1"/>
  <c r="A18" i="1"/>
  <c r="A19" i="1"/>
  <c r="A29" i="1"/>
  <c r="A15" i="1" l="1"/>
  <c r="A16" i="1"/>
  <c r="A17" i="1"/>
  <c r="A30" i="1"/>
  <c r="A31" i="1"/>
  <c r="A32" i="1"/>
  <c r="A14" i="1"/>
  <c r="C10" i="1" l="1"/>
  <c r="AI12" i="1" l="1"/>
  <c r="AH12" i="1"/>
  <c r="AG12" i="1"/>
  <c r="AF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AS12" i="1"/>
  <c r="I8" i="1" s="1"/>
</calcChain>
</file>

<file path=xl/comments1.xml><?xml version="1.0" encoding="utf-8"?>
<comments xmlns="http://schemas.openxmlformats.org/spreadsheetml/2006/main">
  <authors>
    <author>Ulysses Gatdula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</rPr>
          <t>See Trades List below</t>
        </r>
        <r>
          <rPr>
            <sz val="9"/>
            <color indexed="81"/>
            <rFont val="Tahoma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<sst xmlns="http://schemas.openxmlformats.org/spreadsheetml/2006/main" count="208" uniqueCount="173">
  <si>
    <t>Project Name:</t>
  </si>
  <si>
    <t>Campus:</t>
  </si>
  <si>
    <t>DSA #:</t>
  </si>
  <si>
    <t>from:</t>
  </si>
  <si>
    <t>to:</t>
  </si>
  <si>
    <t>Mon</t>
  </si>
  <si>
    <t>Tue</t>
  </si>
  <si>
    <t>Wed</t>
  </si>
  <si>
    <t>Thu</t>
  </si>
  <si>
    <t>Fri</t>
  </si>
  <si>
    <t>Sat</t>
  </si>
  <si>
    <t>Sun</t>
  </si>
  <si>
    <t>Current Week</t>
  </si>
  <si>
    <t>C</t>
  </si>
  <si>
    <t>X</t>
  </si>
  <si>
    <t>P</t>
  </si>
  <si>
    <t>I</t>
  </si>
  <si>
    <r>
      <t xml:space="preserve">Duration
</t>
    </r>
    <r>
      <rPr>
        <sz val="8"/>
        <color theme="1"/>
        <rFont val="Calibri"/>
        <family val="2"/>
        <scheme val="minor"/>
      </rPr>
      <t>(calendar days)</t>
    </r>
  </si>
  <si>
    <t>Contract #:</t>
  </si>
  <si>
    <t>Task Order #:</t>
  </si>
  <si>
    <r>
      <t xml:space="preserve">Activity I.D. 
</t>
    </r>
    <r>
      <rPr>
        <sz val="8"/>
        <color theme="1"/>
        <rFont val="Calibri"/>
        <family val="2"/>
        <scheme val="minor"/>
      </rPr>
      <t>(Per Schedule Update)</t>
    </r>
  </si>
  <si>
    <t>Next Week</t>
  </si>
  <si>
    <t>2 Weeks</t>
  </si>
  <si>
    <t>3 Weeks</t>
  </si>
  <si>
    <t>Prepared on:</t>
  </si>
  <si>
    <t>Prepared by:</t>
  </si>
  <si>
    <t>East Los Angeles College (ELAC)</t>
  </si>
  <si>
    <t>Los Angeles City College (LACC)</t>
  </si>
  <si>
    <t>Los Angeles Harbor College (LAHC)</t>
  </si>
  <si>
    <t>Los Angeles Mission College (LAMC)</t>
  </si>
  <si>
    <t>Los Angeles Pierce College (LAPC)</t>
  </si>
  <si>
    <t>Los Angeles Southwest College (LASC)</t>
  </si>
  <si>
    <t>Los Angeles Trade Tech College (LATTC)</t>
  </si>
  <si>
    <t>Los Angeles Valley College (LAVC)</t>
  </si>
  <si>
    <t>West Los Angeles College (WLAC)</t>
  </si>
  <si>
    <t>WD</t>
  </si>
  <si>
    <t>Weather Delay</t>
  </si>
  <si>
    <t>Project #</t>
  </si>
  <si>
    <t>[Enter General Contractor Name]</t>
  </si>
  <si>
    <t>[Insert GC company logo if desired. Erase this text to clear]</t>
  </si>
  <si>
    <t>H</t>
  </si>
  <si>
    <t>[Enter Superintendent/PM/Scheduler Name]</t>
  </si>
  <si>
    <t>[Enter date]</t>
  </si>
  <si>
    <t>Column1</t>
  </si>
  <si>
    <t>Position/Title:</t>
  </si>
  <si>
    <t>[Enter name of specific task/activity]</t>
  </si>
  <si>
    <t>[ENTER CATEGORY NAME]</t>
  </si>
  <si>
    <t>Start
Date</t>
  </si>
  <si>
    <t>Finish
Date</t>
  </si>
  <si>
    <t>A</t>
  </si>
  <si>
    <t>B</t>
  </si>
  <si>
    <t>D</t>
  </si>
  <si>
    <t>E</t>
  </si>
  <si>
    <t>F</t>
  </si>
  <si>
    <t>G</t>
  </si>
  <si>
    <t>J</t>
  </si>
  <si>
    <t>K</t>
  </si>
  <si>
    <t>L</t>
  </si>
  <si>
    <t>M</t>
  </si>
  <si>
    <t>N</t>
  </si>
  <si>
    <t>O</t>
  </si>
  <si>
    <t>Q</t>
  </si>
  <si>
    <t>R</t>
  </si>
  <si>
    <t>S</t>
  </si>
  <si>
    <t>T</t>
  </si>
  <si>
    <t>U</t>
  </si>
  <si>
    <t>V</t>
  </si>
  <si>
    <t>W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</si>
  <si>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</si>
  <si>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</si>
  <si>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</si>
  <si>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</si>
  <si>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</si>
  <si>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</si>
  <si>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</si>
  <si>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</si>
  <si>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</si>
  <si>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</si>
  <si>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</si>
  <si>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Duration
(For Validation)</t>
  </si>
  <si>
    <r>
      <t xml:space="preserve">Activity Description
</t>
    </r>
    <r>
      <rPr>
        <sz val="11"/>
        <color theme="1"/>
        <rFont val="Calibri"/>
        <family val="2"/>
        <scheme val="minor"/>
      </rPr>
      <t xml:space="preserve">(per latest schedule update)
</t>
    </r>
    <r>
      <rPr>
        <sz val="8"/>
        <color rgb="FFFF0000"/>
        <rFont val="Calibri"/>
        <family val="2"/>
        <scheme val="minor"/>
      </rPr>
      <t>Critical Path Activity in Red</t>
    </r>
  </si>
  <si>
    <t>Critical Path Activity</t>
  </si>
  <si>
    <t>Non-Critical Activity</t>
  </si>
  <si>
    <t>Concrete Pour</t>
  </si>
  <si>
    <t>Inspection</t>
  </si>
  <si>
    <t>Holiday</t>
  </si>
  <si>
    <t>Line</t>
  </si>
  <si>
    <t>Notes / Comments</t>
  </si>
  <si>
    <r>
      <t xml:space="preserve">Must be submitted to CPT PM at least </t>
    </r>
    <r>
      <rPr>
        <i/>
        <u/>
        <sz val="10"/>
        <color rgb="FFFF0000"/>
        <rFont val="Calibri"/>
        <family val="2"/>
        <scheme val="minor"/>
      </rPr>
      <t>24 hours prior</t>
    </r>
    <r>
      <rPr>
        <i/>
        <sz val="10"/>
        <color rgb="FFFF0000"/>
        <rFont val="Calibri"/>
        <family val="2"/>
        <scheme val="minor"/>
      </rPr>
      <t xml:space="preserve"> to the next meeting.</t>
    </r>
  </si>
  <si>
    <t>Four-Week Rolling Schedule (4WRS)</t>
  </si>
  <si>
    <t>Column2</t>
  </si>
  <si>
    <r>
      <t xml:space="preserve">Subcontractor Name 
</t>
    </r>
    <r>
      <rPr>
        <sz val="8"/>
        <color theme="1"/>
        <rFont val="Calibri"/>
        <family val="2"/>
        <scheme val="minor"/>
      </rPr>
      <t>(if applicable)</t>
    </r>
  </si>
  <si>
    <t>Trade</t>
  </si>
  <si>
    <t>Trades List</t>
  </si>
  <si>
    <t>Process Equipment Subgroup:</t>
  </si>
  <si>
    <t>Site and Infrastructure Subgroup:</t>
  </si>
  <si>
    <t>Facility Construction Subgroup:</t>
  </si>
  <si>
    <t>Facility Services
Subgroup:</t>
  </si>
  <si>
    <t>DIV 02</t>
  </si>
  <si>
    <t>DIV 03</t>
  </si>
  <si>
    <t>DIV 04</t>
  </si>
  <si>
    <t>DIV 05</t>
  </si>
  <si>
    <t>DIV 06</t>
  </si>
  <si>
    <t>DIV 07</t>
  </si>
  <si>
    <t>DIV 08</t>
  </si>
  <si>
    <t>DIV 09</t>
  </si>
  <si>
    <t>DIV 10</t>
  </si>
  <si>
    <t>DIV 11</t>
  </si>
  <si>
    <t>DIV 12</t>
  </si>
  <si>
    <t>DIV 13</t>
  </si>
  <si>
    <t>DIV 14</t>
  </si>
  <si>
    <t>DIV 21</t>
  </si>
  <si>
    <t>DIV 22</t>
  </si>
  <si>
    <t>DIV 23</t>
  </si>
  <si>
    <t>DIV 25</t>
  </si>
  <si>
    <t>DIV 26</t>
  </si>
  <si>
    <t>DIV 27</t>
  </si>
  <si>
    <t>DIV 28</t>
  </si>
  <si>
    <t>DIV 31</t>
  </si>
  <si>
    <t>DIV 32</t>
  </si>
  <si>
    <t>DIV 33</t>
  </si>
  <si>
    <t>DIV 34</t>
  </si>
  <si>
    <t>DIV 35</t>
  </si>
  <si>
    <t>DIV 40</t>
  </si>
  <si>
    <t>DIV 41</t>
  </si>
  <si>
    <t>DIV 42</t>
  </si>
  <si>
    <t>DIV 43</t>
  </si>
  <si>
    <t>DIV 44</t>
  </si>
  <si>
    <t>DIV 45</t>
  </si>
  <si>
    <t>DIV 46</t>
  </si>
  <si>
    <t>DIV 48</t>
  </si>
  <si>
    <t>- Existing Conditions</t>
  </si>
  <si>
    <t>- Wood, Plastics, and Composites</t>
  </si>
  <si>
    <t>- Concrete</t>
  </si>
  <si>
    <t>- Masonry</t>
  </si>
  <si>
    <t>- Metals</t>
  </si>
  <si>
    <t>- Thermal and Moisture Protection</t>
  </si>
  <si>
    <t>- Openings</t>
  </si>
  <si>
    <t>- Finishes</t>
  </si>
  <si>
    <t>- Specialties</t>
  </si>
  <si>
    <t>- Equipment</t>
  </si>
  <si>
    <t>- Furnishings</t>
  </si>
  <si>
    <t>- Special Construction</t>
  </si>
  <si>
    <t>- Conveying Equipment</t>
  </si>
  <si>
    <t>- Fire Suppression</t>
  </si>
  <si>
    <t>- Plumbing</t>
  </si>
  <si>
    <t>- Heating, Ventilating, and Air Conditioning (HVAC)</t>
  </si>
  <si>
    <t>- Integrated Automation</t>
  </si>
  <si>
    <t>- Electrical</t>
  </si>
  <si>
    <t>- Communications</t>
  </si>
  <si>
    <t>- Electronic Safety and Security</t>
  </si>
  <si>
    <t>- Earthwork</t>
  </si>
  <si>
    <t>- Exterior Improvements</t>
  </si>
  <si>
    <t>- Utilities</t>
  </si>
  <si>
    <t>- Transportation</t>
  </si>
  <si>
    <t>- Waterway and Marine Construction</t>
  </si>
  <si>
    <t>- Process Interconnections</t>
  </si>
  <si>
    <t>- Material Processing and Handling Equipment</t>
  </si>
  <si>
    <t>- Process Heating, Cooling, and Drying Equipment</t>
  </si>
  <si>
    <t>- Pollution and Waste Control Equipment</t>
  </si>
  <si>
    <t>- Industry-Specific Manufacturing Equipment</t>
  </si>
  <si>
    <t>- Water and Wastewater Equipment</t>
  </si>
  <si>
    <t>- Electrical Power Generation</t>
  </si>
  <si>
    <t>- Process Gas and Liquid Handling, Purification &amp; Storage Equipment</t>
  </si>
  <si>
    <t>AC2</t>
  </si>
  <si>
    <t>AD3</t>
  </si>
  <si>
    <t>AE4</t>
  </si>
  <si>
    <t>AF5</t>
  </si>
  <si>
    <t>AG6</t>
  </si>
  <si>
    <t>AH7</t>
  </si>
  <si>
    <t>AI8</t>
  </si>
  <si>
    <t>Schedule Period</t>
  </si>
  <si>
    <t>Previous Week
(Actual Work Completed)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</si>
</sst>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m/dd/yy;@"/>
    <numFmt numFmtId="165" formatCode="m/d;@"/>
    <numFmt numFmtId="166" formatCode="mm/dd"/>
    <numFmt numFmtId="167" formatCode="[$-F800]dddd\,\ mmmm\ dd\,\ yyyy"/>
    <numFmt numFmtId="168" formatCode="mm/dd/yy\ \(dddd\)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0"/>
      <name val="Arial"/>
      <family val="2"/>
    </font>
    <font>
      <i/>
      <sz val="10"/>
      <color rgb="FFFF0000"/>
      <name val="Calibri"/>
      <family val="2"/>
      <scheme val="minor"/>
    </font>
    <font>
      <i/>
      <u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trike/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65" fontId="0" fillId="0" borderId="0" xfId="0" applyNumberFormat="1" applyBorder="1"/>
    <xf numFmtId="0" fontId="4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/>
    <xf numFmtId="14" fontId="0" fillId="0" borderId="0" xfId="0" applyNumberFormat="1" applyFont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165" fontId="4" fillId="0" borderId="0" xfId="0" applyNumberFormat="1" applyFont="1" applyFill="1" applyBorder="1" applyAlignment="1"/>
    <xf numFmtId="0" fontId="4" fillId="0" borderId="0" xfId="0" applyFont="1" applyBorder="1" applyAlignment="1">
      <alignment horizontal="right"/>
    </xf>
    <xf numFmtId="0" fontId="4" fillId="0" borderId="0" xfId="0" applyNumberFormat="1" applyFont="1" applyBorder="1"/>
    <xf numFmtId="0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vertical="top"/>
    </xf>
    <xf numFmtId="14" fontId="4" fillId="0" borderId="0" xfId="0" applyNumberFormat="1" applyFont="1" applyBorder="1" applyAlignment="1">
      <alignment horizontal="center"/>
    </xf>
    <xf numFmtId="0" fontId="0" fillId="0" borderId="0" xfId="0" applyAlignment="1" applyProtection="1">
      <alignment horizontal="center" vertical="center"/>
    </xf>
    <xf numFmtId="0" fontId="7" fillId="0" borderId="0" xfId="0" applyFont="1" applyBorder="1" applyAlignment="1">
      <alignment horizontal="left" vertical="top" indent="3"/>
    </xf>
    <xf numFmtId="0" fontId="0" fillId="10" borderId="0" xfId="0" applyFill="1" applyBorder="1" applyAlignment="1" applyProtection="1">
      <alignment horizontal="center" vertical="center"/>
    </xf>
    <xf numFmtId="0" fontId="4" fillId="10" borderId="0" xfId="0" applyFont="1" applyFill="1" applyBorder="1" applyAlignment="1" applyProtection="1">
      <alignment horizontal="center" vertical="center"/>
    </xf>
    <xf numFmtId="0" fontId="4" fillId="10" borderId="0" xfId="0" applyFont="1" applyFill="1" applyBorder="1" applyAlignment="1" applyProtection="1">
      <alignment horizontal="center" vertical="center"/>
      <protection locked="0"/>
    </xf>
    <xf numFmtId="0" fontId="0" fillId="10" borderId="0" xfId="0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4" fillId="0" borderId="0" xfId="0" applyNumberFormat="1" applyFont="1" applyFill="1" applyBorder="1" applyAlignment="1" applyProtection="1">
      <alignment horizontal="left" indent="1"/>
      <protection locked="0"/>
    </xf>
    <xf numFmtId="0" fontId="10" fillId="0" borderId="0" xfId="0" applyFont="1" applyFill="1" applyBorder="1" applyAlignment="1">
      <alignment horizontal="center" vertical="center"/>
    </xf>
    <xf numFmtId="14" fontId="2" fillId="0" borderId="0" xfId="0" applyNumberFormat="1" applyFont="1" applyBorder="1" applyAlignment="1"/>
    <xf numFmtId="14" fontId="2" fillId="0" borderId="7" xfId="0" applyNumberFormat="1" applyFont="1" applyBorder="1" applyAlignment="1">
      <alignment horizontal="left" indent="1"/>
    </xf>
    <xf numFmtId="14" fontId="2" fillId="0" borderId="5" xfId="0" applyNumberFormat="1" applyFont="1" applyBorder="1" applyAlignment="1">
      <alignment horizontal="left" indent="1"/>
    </xf>
    <xf numFmtId="14" fontId="2" fillId="0" borderId="6" xfId="0" applyNumberFormat="1" applyFont="1" applyBorder="1" applyAlignment="1">
      <alignment horizontal="left" indent="1"/>
    </xf>
    <xf numFmtId="167" fontId="4" fillId="0" borderId="0" xfId="0" applyNumberFormat="1" applyFont="1" applyBorder="1" applyAlignment="1">
      <alignment horizontal="left" indent="1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0" fontId="8" fillId="7" borderId="8" xfId="0" applyNumberFormat="1" applyFont="1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9" borderId="0" xfId="0" applyFont="1" applyFill="1" applyBorder="1" applyAlignment="1">
      <alignment horizontal="center" vertical="center"/>
    </xf>
    <xf numFmtId="0" fontId="0" fillId="9" borderId="0" xfId="0" applyNumberFormat="1" applyFont="1" applyFill="1" applyBorder="1" applyAlignment="1">
      <alignment horizontal="center" vertical="center"/>
    </xf>
    <xf numFmtId="166" fontId="1" fillId="9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left" vertical="center"/>
      <protection locked="0"/>
    </xf>
    <xf numFmtId="14" fontId="0" fillId="4" borderId="0" xfId="0" applyNumberFormat="1" applyFill="1" applyBorder="1" applyAlignment="1" applyProtection="1">
      <alignment horizontal="center" vertical="center"/>
      <protection locked="0"/>
    </xf>
    <xf numFmtId="1" fontId="4" fillId="4" borderId="0" xfId="0" applyNumberFormat="1" applyFont="1" applyFill="1" applyBorder="1" applyAlignment="1" applyProtection="1">
      <alignment horizontal="center" vertical="center"/>
      <protection locked="0"/>
    </xf>
    <xf numFmtId="165" fontId="0" fillId="4" borderId="0" xfId="0" applyNumberFormat="1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165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164" fontId="4" fillId="0" borderId="0" xfId="0" applyNumberFormat="1" applyFont="1" applyBorder="1" applyAlignment="1" applyProtection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 vertical="center"/>
    </xf>
    <xf numFmtId="165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0" fillId="12" borderId="10" xfId="0" applyFill="1" applyBorder="1"/>
    <xf numFmtId="0" fontId="5" fillId="11" borderId="4" xfId="0" applyFont="1" applyFill="1" applyBorder="1" applyAlignment="1">
      <alignment horizontal="left" vertical="center"/>
    </xf>
    <xf numFmtId="0" fontId="0" fillId="11" borderId="8" xfId="0" applyFill="1" applyBorder="1"/>
    <xf numFmtId="0" fontId="0" fillId="12" borderId="0" xfId="0" applyFill="1" applyBorder="1"/>
    <xf numFmtId="0" fontId="0" fillId="12" borderId="17" xfId="0" applyFill="1" applyBorder="1"/>
    <xf numFmtId="0" fontId="0" fillId="12" borderId="16" xfId="0" applyFill="1" applyBorder="1"/>
    <xf numFmtId="0" fontId="0" fillId="12" borderId="12" xfId="0" applyFill="1" applyBorder="1"/>
    <xf numFmtId="0" fontId="0" fillId="12" borderId="14" xfId="0" applyFill="1" applyBorder="1"/>
    <xf numFmtId="2" fontId="0" fillId="11" borderId="8" xfId="0" applyNumberFormat="1" applyFill="1" applyBorder="1" applyAlignment="1">
      <alignment horizontal="center"/>
    </xf>
    <xf numFmtId="165" fontId="0" fillId="11" borderId="8" xfId="0" applyNumberFormat="1" applyFill="1" applyBorder="1"/>
    <xf numFmtId="0" fontId="0" fillId="11" borderId="9" xfId="0" applyFill="1" applyBorder="1"/>
    <xf numFmtId="14" fontId="0" fillId="11" borderId="8" xfId="0" applyNumberFormat="1" applyFill="1" applyBorder="1" applyAlignment="1">
      <alignment horizontal="center"/>
    </xf>
    <xf numFmtId="165" fontId="0" fillId="12" borderId="17" xfId="0" applyNumberFormat="1" applyFill="1" applyBorder="1"/>
    <xf numFmtId="165" fontId="0" fillId="12" borderId="0" xfId="0" applyNumberFormat="1" applyFill="1" applyBorder="1"/>
    <xf numFmtId="0" fontId="14" fillId="12" borderId="11" xfId="0" applyFont="1" applyFill="1" applyBorder="1" applyAlignment="1">
      <alignment horizontal="left"/>
    </xf>
    <xf numFmtId="0" fontId="0" fillId="12" borderId="11" xfId="0" applyFill="1" applyBorder="1" applyAlignment="1">
      <alignment horizontal="left"/>
    </xf>
    <xf numFmtId="0" fontId="0" fillId="12" borderId="13" xfId="0" applyFill="1" applyBorder="1" applyAlignment="1">
      <alignment horizontal="left"/>
    </xf>
    <xf numFmtId="165" fontId="0" fillId="12" borderId="10" xfId="0" applyNumberFormat="1" applyFill="1" applyBorder="1"/>
    <xf numFmtId="0" fontId="14" fillId="12" borderId="13" xfId="0" applyFont="1" applyFill="1" applyBorder="1" applyAlignment="1">
      <alignment horizontal="left"/>
    </xf>
    <xf numFmtId="2" fontId="0" fillId="12" borderId="0" xfId="0" applyNumberFormat="1" applyFill="1" applyBorder="1" applyAlignment="1">
      <alignment horizontal="left"/>
    </xf>
    <xf numFmtId="2" fontId="0" fillId="12" borderId="10" xfId="0" applyNumberFormat="1" applyFill="1" applyBorder="1" applyAlignment="1">
      <alignment horizontal="left"/>
    </xf>
    <xf numFmtId="2" fontId="0" fillId="12" borderId="17" xfId="0" quotePrefix="1" applyNumberFormat="1" applyFill="1" applyBorder="1" applyAlignment="1">
      <alignment horizontal="left"/>
    </xf>
    <xf numFmtId="2" fontId="0" fillId="12" borderId="0" xfId="0" quotePrefix="1" applyNumberFormat="1" applyFill="1" applyBorder="1" applyAlignment="1">
      <alignment horizontal="left"/>
    </xf>
    <xf numFmtId="0" fontId="0" fillId="12" borderId="15" xfId="0" applyFill="1" applyBorder="1" applyAlignment="1">
      <alignment horizontal="right"/>
    </xf>
    <xf numFmtId="0" fontId="0" fillId="12" borderId="11" xfId="0" applyFill="1" applyBorder="1" applyAlignment="1">
      <alignment horizontal="right"/>
    </xf>
    <xf numFmtId="0" fontId="0" fillId="12" borderId="13" xfId="0" applyFill="1" applyBorder="1" applyAlignment="1">
      <alignment horizontal="right"/>
    </xf>
    <xf numFmtId="0" fontId="0" fillId="12" borderId="17" xfId="0" quotePrefix="1" applyFill="1" applyBorder="1" applyAlignment="1">
      <alignment horizontal="left"/>
    </xf>
    <xf numFmtId="2" fontId="0" fillId="12" borderId="10" xfId="0" quotePrefix="1" applyNumberFormat="1" applyFill="1" applyBorder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inden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8" fontId="4" fillId="0" borderId="0" xfId="0" applyNumberFormat="1" applyFont="1" applyBorder="1" applyAlignment="1" applyProtection="1">
      <alignment horizontal="left" indent="1"/>
      <protection locked="0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164" fontId="17" fillId="7" borderId="8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17" fillId="7" borderId="8" xfId="0" applyNumberFormat="1" applyFont="1" applyFill="1" applyBorder="1" applyAlignment="1">
      <alignment horizontal="center"/>
    </xf>
    <xf numFmtId="164" fontId="17" fillId="7" borderId="9" xfId="0" applyNumberFormat="1" applyFont="1" applyFill="1" applyBorder="1" applyAlignment="1">
      <alignment horizontal="center"/>
    </xf>
    <xf numFmtId="0" fontId="17" fillId="7" borderId="4" xfId="0" applyNumberFormat="1" applyFont="1" applyFill="1" applyBorder="1" applyAlignment="1">
      <alignment horizontal="center"/>
    </xf>
    <xf numFmtId="0" fontId="17" fillId="7" borderId="8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0" fontId="14" fillId="12" borderId="11" xfId="0" applyFont="1" applyFill="1" applyBorder="1" applyAlignment="1">
      <alignment horizontal="left" vertical="top" wrapText="1" indent="2"/>
    </xf>
    <xf numFmtId="0" fontId="14" fillId="12" borderId="15" xfId="0" applyFont="1" applyFill="1" applyBorder="1" applyAlignment="1">
      <alignment horizontal="left" vertical="top" wrapText="1" indent="2"/>
    </xf>
    <xf numFmtId="0" fontId="13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6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m/d;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mm/dd/yy;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mm/dd/yy;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6" formatCode="mm/dd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0" tint="-0.34998626667073579"/>
        </patternFill>
      </fill>
    </dxf>
    <dxf>
      <fill>
        <patternFill>
          <bgColor theme="6" tint="0.59996337778862885"/>
        </patternFill>
      </fill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Basic" pivot="0" count="1">
      <tableStyleElement type="wholeTable" dxfId="6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3:AS45" totalsRowShown="0" headerRowDxfId="46" dataDxfId="45">
  <autoFilter ref="A13:AS45"/>
  <tableColumns count="45">
    <tableColumn id="1" name="A" dataDxfId="44">
      <calculatedColumnFormula>ROW()-14</calculatedColumnFormula>
    </tableColumn>
    <tableColumn id="35" name="B" dataDxfId="43"/>
    <tableColumn id="2" name="C" dataDxfId="42"/>
    <tableColumn id="3" name="D" dataDxfId="41"/>
    <tableColumn id="38" name="Column2" dataDxfId="40"/>
    <tableColumn id="4" name="E" dataDxfId="39"/>
    <tableColumn id="5" name="F" dataDxfId="38"/>
    <tableColumn id="6" name="G" dataDxfId="37">
      <calculatedColumnFormula>IF($G14="","",($G14-$F14)+1)</calculatedColumnFormula>
    </tableColumn>
    <tableColumn id="7" name="H" dataDxfId="36"/>
    <tableColumn id="8" name="I" dataDxfId="35"/>
    <tableColumn id="9" name="J" dataDxfId="34"/>
    <tableColumn id="10" name="K" dataDxfId="33"/>
    <tableColumn id="11" name="L" dataDxfId="32"/>
    <tableColumn id="12" name="M" dataDxfId="31"/>
    <tableColumn id="13" name="N" dataDxfId="30"/>
    <tableColumn id="14" name="O" dataDxfId="29"/>
    <tableColumn id="15" name="P" dataDxfId="28"/>
    <tableColumn id="16" name="Q" dataDxfId="27"/>
    <tableColumn id="17" name="R" dataDxfId="26"/>
    <tableColumn id="18" name="S" dataDxfId="25"/>
    <tableColumn id="19" name="T" dataDxfId="24"/>
    <tableColumn id="20" name="U" dataDxfId="23"/>
    <tableColumn id="21" name="V" dataDxfId="22"/>
    <tableColumn id="22" name="W" dataDxfId="21"/>
    <tableColumn id="23" name="X" dataDxfId="20"/>
    <tableColumn id="24" name="Y" dataDxfId="19"/>
    <tableColumn id="25" name="Z" dataDxfId="18"/>
    <tableColumn id="26" name="AA" dataDxfId="17"/>
    <tableColumn id="27" name="AB" dataDxfId="16"/>
    <tableColumn id="28" name="AC" dataDxfId="15"/>
    <tableColumn id="29" name="AD" dataDxfId="14"/>
    <tableColumn id="30" name="AE" dataDxfId="13"/>
    <tableColumn id="31" name="AF" dataDxfId="12"/>
    <tableColumn id="32" name="AG" dataDxfId="11"/>
    <tableColumn id="33" name="AH" dataDxfId="10"/>
    <tableColumn id="36" name="AI" dataDxfId="9"/>
    <tableColumn id="40" name="AC2" dataDxfId="8"/>
    <tableColumn id="46" name="AD3" dataDxfId="7"/>
    <tableColumn id="45" name="AE4" dataDxfId="6"/>
    <tableColumn id="44" name="AF5" dataDxfId="5"/>
    <tableColumn id="43" name="AG6" dataDxfId="4"/>
    <tableColumn id="42" name="AH7" dataDxfId="3"/>
    <tableColumn id="41" name="AI8" dataDxfId="2"/>
    <tableColumn id="37" name="Column1" dataDxfId="1"/>
    <tableColumn id="34" name="Duration_x000a_(For Validation)" dataDxfId="0">
      <calculatedColumnFormula>IF($G14="","",($G14-$F14)+1)</calculatedColumnFormula>
    </tableColumn>
  </tableColumns>
  <tableStyleInfo name="Basic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U82"/>
  <sheetViews>
    <sheetView showGridLines="0" tabSelected="1" view="pageBreakPreview" zoomScaleNormal="100" zoomScaleSheetLayoutView="100" zoomScalePageLayoutView="85" workbookViewId="0">
      <selection activeCell="A3" sqref="A3:B4"/>
    </sheetView>
  </sheetViews>
  <sheetFormatPr defaultRowHeight="15" x14ac:dyDescent="0.25"/>
  <cols>
    <col min="1" max="1" width="5.5703125" style="44" customWidth="1"/>
    <col min="2" max="2" width="44.5703125" style="9" customWidth="1"/>
    <col min="3" max="3" width="12.5703125" style="6" customWidth="1"/>
    <col min="4" max="4" width="8.5703125" style="10" customWidth="1"/>
    <col min="5" max="5" width="25.7109375" style="10" customWidth="1"/>
    <col min="6" max="7" width="8.5703125" style="7" customWidth="1"/>
    <col min="8" max="8" width="10.7109375" style="13" bestFit="1" customWidth="1"/>
    <col min="9" max="9" width="4.7109375" style="18" customWidth="1"/>
    <col min="10" max="13" width="4.7109375" style="9" customWidth="1"/>
    <col min="14" max="15" width="4.7109375" style="5" customWidth="1"/>
    <col min="16" max="20" width="4.7109375" style="9" customWidth="1"/>
    <col min="21" max="22" width="4.7109375" style="5" customWidth="1"/>
    <col min="23" max="27" width="4.7109375" style="9" customWidth="1"/>
    <col min="28" max="29" width="4.7109375" style="5" customWidth="1"/>
    <col min="30" max="34" width="4.7109375" style="9" customWidth="1"/>
    <col min="35" max="43" width="4.7109375" style="5" customWidth="1"/>
    <col min="44" max="44" width="22.42578125" style="5" customWidth="1"/>
    <col min="45" max="45" width="19.28515625" style="5" hidden="1" customWidth="1"/>
    <col min="47" max="47" width="8.7109375" customWidth="1"/>
  </cols>
  <sheetData>
    <row r="1" spans="1:47" s="6" customFormat="1" ht="39.950000000000003" customHeight="1" x14ac:dyDescent="0.25">
      <c r="A1" s="134" t="s">
        <v>89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46" t="s">
        <v>26</v>
      </c>
    </row>
    <row r="2" spans="1:47" ht="18.95" customHeight="1" thickBot="1" x14ac:dyDescent="0.3">
      <c r="A2" s="140" t="s">
        <v>88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46" t="s">
        <v>27</v>
      </c>
    </row>
    <row r="3" spans="1:47" ht="18.600000000000001" customHeight="1" thickBot="1" x14ac:dyDescent="0.3">
      <c r="A3" s="137" t="s">
        <v>38</v>
      </c>
      <c r="B3" s="137"/>
      <c r="C3" s="19" t="s">
        <v>1</v>
      </c>
      <c r="D3" s="47"/>
      <c r="E3" s="25"/>
      <c r="F3" s="25"/>
      <c r="G3" s="25"/>
      <c r="H3" s="25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27" t="s">
        <v>24</v>
      </c>
      <c r="W3" s="124" t="s">
        <v>42</v>
      </c>
      <c r="X3" s="124"/>
      <c r="Y3" s="124"/>
      <c r="Z3" s="124"/>
      <c r="AA3" s="53"/>
      <c r="AB3" s="53"/>
      <c r="AC3" s="53"/>
      <c r="AD3" s="53"/>
      <c r="AE3" s="48"/>
      <c r="AF3" s="48"/>
      <c r="AG3" s="48"/>
      <c r="AH3" s="48"/>
      <c r="AI3" s="48"/>
      <c r="AK3" s="115"/>
      <c r="AL3" s="115"/>
      <c r="AM3" s="115"/>
      <c r="AN3" s="115"/>
      <c r="AO3" s="115"/>
      <c r="AP3" s="115"/>
      <c r="AQ3" s="35" t="s">
        <v>13</v>
      </c>
      <c r="AR3" s="50" t="s">
        <v>81</v>
      </c>
      <c r="AS3" s="46" t="s">
        <v>28</v>
      </c>
    </row>
    <row r="4" spans="1:47" ht="15" customHeight="1" thickBot="1" x14ac:dyDescent="0.3">
      <c r="A4" s="137"/>
      <c r="B4" s="137"/>
      <c r="C4" s="19" t="s">
        <v>0</v>
      </c>
      <c r="D4" s="47"/>
      <c r="E4" s="25"/>
      <c r="F4" s="25"/>
      <c r="G4" s="25"/>
      <c r="H4" s="25"/>
      <c r="I4" s="26"/>
      <c r="J4" s="14"/>
      <c r="K4" s="14"/>
      <c r="L4" s="14"/>
      <c r="M4" s="14"/>
      <c r="N4" s="15"/>
      <c r="O4" s="15"/>
      <c r="P4" s="14"/>
      <c r="Q4" s="14"/>
      <c r="R4" s="14"/>
      <c r="S4" s="14"/>
      <c r="T4" s="14"/>
      <c r="U4" s="15"/>
      <c r="V4" s="27" t="s">
        <v>25</v>
      </c>
      <c r="W4" s="119" t="s">
        <v>41</v>
      </c>
      <c r="X4" s="119"/>
      <c r="Y4" s="119"/>
      <c r="Z4" s="119"/>
      <c r="AA4" s="119"/>
      <c r="AB4" s="119"/>
      <c r="AC4" s="119"/>
      <c r="AD4" s="119"/>
      <c r="AE4" s="14"/>
      <c r="AK4" s="116"/>
      <c r="AL4" s="116"/>
      <c r="AM4" s="116"/>
      <c r="AN4" s="116"/>
      <c r="AO4" s="116"/>
      <c r="AP4" s="116"/>
      <c r="AQ4" s="11" t="s">
        <v>14</v>
      </c>
      <c r="AR4" s="51" t="s">
        <v>82</v>
      </c>
      <c r="AS4" s="46" t="s">
        <v>29</v>
      </c>
    </row>
    <row r="5" spans="1:47" ht="15" customHeight="1" thickBot="1" x14ac:dyDescent="0.3">
      <c r="A5" s="138" t="s">
        <v>39</v>
      </c>
      <c r="B5" s="138"/>
      <c r="C5" s="19" t="s">
        <v>37</v>
      </c>
      <c r="D5" s="47"/>
      <c r="E5" s="20"/>
      <c r="F5" s="20"/>
      <c r="G5" s="37"/>
      <c r="H5" s="25"/>
      <c r="I5" s="26"/>
      <c r="J5" s="14"/>
      <c r="K5" s="14"/>
      <c r="L5" s="14"/>
      <c r="M5" s="14"/>
      <c r="N5" s="15"/>
      <c r="O5" s="15"/>
      <c r="P5" s="14"/>
      <c r="Q5" s="14"/>
      <c r="R5" s="14"/>
      <c r="S5" s="14"/>
      <c r="T5" s="14"/>
      <c r="U5" s="15"/>
      <c r="V5" s="27" t="s">
        <v>44</v>
      </c>
      <c r="W5" s="119"/>
      <c r="X5" s="119"/>
      <c r="Y5" s="119"/>
      <c r="Z5" s="119"/>
      <c r="AA5" s="119"/>
      <c r="AB5" s="119"/>
      <c r="AC5" s="119"/>
      <c r="AD5" s="119"/>
      <c r="AE5" s="14"/>
      <c r="AG5" s="49"/>
      <c r="AH5" s="49"/>
      <c r="AI5" s="49"/>
      <c r="AK5" s="117"/>
      <c r="AL5" s="117"/>
      <c r="AM5" s="117"/>
      <c r="AN5" s="117"/>
      <c r="AO5" s="117"/>
      <c r="AP5" s="117"/>
      <c r="AQ5" s="12" t="s">
        <v>15</v>
      </c>
      <c r="AR5" s="51" t="s">
        <v>83</v>
      </c>
      <c r="AS5" s="46" t="s">
        <v>30</v>
      </c>
    </row>
    <row r="6" spans="1:47" ht="15.75" thickBot="1" x14ac:dyDescent="0.3">
      <c r="A6" s="138"/>
      <c r="B6" s="138"/>
      <c r="C6" s="19" t="s">
        <v>18</v>
      </c>
      <c r="D6" s="47"/>
      <c r="E6" s="20"/>
      <c r="F6" s="20"/>
      <c r="G6" s="29" t="s">
        <v>19</v>
      </c>
      <c r="H6" s="47"/>
      <c r="I6" s="26"/>
      <c r="J6" s="28"/>
      <c r="K6" s="28"/>
      <c r="L6" s="28"/>
      <c r="M6" s="28"/>
      <c r="N6" s="20"/>
      <c r="O6" s="20"/>
      <c r="P6" s="14"/>
      <c r="Q6" s="14"/>
      <c r="R6" s="14"/>
      <c r="S6" s="14"/>
      <c r="T6" s="14"/>
      <c r="U6" s="15"/>
      <c r="AE6" s="14"/>
      <c r="AG6" s="49"/>
      <c r="AH6" s="49"/>
      <c r="AI6" s="49"/>
      <c r="AK6" s="117"/>
      <c r="AL6" s="117"/>
      <c r="AM6" s="117"/>
      <c r="AN6" s="117"/>
      <c r="AO6" s="117"/>
      <c r="AP6" s="117"/>
      <c r="AQ6" s="24" t="s">
        <v>16</v>
      </c>
      <c r="AR6" s="51" t="s">
        <v>84</v>
      </c>
      <c r="AS6" s="46" t="s">
        <v>31</v>
      </c>
    </row>
    <row r="7" spans="1:47" ht="15.75" thickBot="1" x14ac:dyDescent="0.3">
      <c r="A7" s="138"/>
      <c r="B7" s="138"/>
      <c r="C7" s="19" t="s">
        <v>2</v>
      </c>
      <c r="D7" s="47"/>
      <c r="E7" s="25"/>
      <c r="F7" s="25"/>
      <c r="G7" s="20"/>
      <c r="H7" s="20"/>
      <c r="I7" s="30"/>
      <c r="J7" s="14"/>
      <c r="K7" s="28"/>
      <c r="L7" s="28"/>
      <c r="M7" s="28"/>
      <c r="N7" s="20"/>
      <c r="O7" s="20"/>
      <c r="P7" s="14"/>
      <c r="Q7" s="14"/>
      <c r="R7" s="14"/>
      <c r="S7" s="14"/>
      <c r="T7" s="14"/>
      <c r="U7" s="15"/>
      <c r="V7" s="15"/>
      <c r="W7" s="14"/>
      <c r="X7" s="14"/>
      <c r="Y7" s="14"/>
      <c r="Z7" s="14"/>
      <c r="AA7" s="14"/>
      <c r="AB7" s="15"/>
      <c r="AC7" s="15"/>
      <c r="AD7" s="14"/>
      <c r="AE7" s="14"/>
      <c r="AG7" s="49"/>
      <c r="AH7" s="49"/>
      <c r="AI7" s="49"/>
      <c r="AK7" s="117"/>
      <c r="AL7" s="117"/>
      <c r="AM7" s="117"/>
      <c r="AN7" s="117"/>
      <c r="AO7" s="117"/>
      <c r="AP7" s="117"/>
      <c r="AQ7" s="22" t="s">
        <v>35</v>
      </c>
      <c r="AR7" s="51" t="s">
        <v>36</v>
      </c>
      <c r="AS7" s="46" t="s">
        <v>32</v>
      </c>
    </row>
    <row r="8" spans="1:47" ht="15.75" thickBot="1" x14ac:dyDescent="0.3">
      <c r="A8" s="138"/>
      <c r="B8" s="138"/>
      <c r="I8" s="36" t="str">
        <f>IF(OR($M$9="",$AS$12="Monday"),"","ERROR: 3WLA Period must begin on a Monday.")</f>
        <v/>
      </c>
      <c r="J8" s="14"/>
      <c r="K8" s="28"/>
      <c r="L8" s="28"/>
      <c r="M8" s="14"/>
      <c r="N8" s="20"/>
      <c r="O8" s="20"/>
      <c r="P8" s="14"/>
      <c r="Q8" s="14"/>
      <c r="R8" s="14"/>
      <c r="S8" s="14"/>
      <c r="T8" s="14"/>
      <c r="U8" s="15"/>
      <c r="V8" s="15"/>
      <c r="W8" s="14"/>
      <c r="X8" s="14"/>
      <c r="Y8" s="14"/>
      <c r="Z8" s="14"/>
      <c r="AA8" s="14"/>
      <c r="AB8" s="15"/>
      <c r="AC8" s="15"/>
      <c r="AD8" s="14"/>
      <c r="AE8" s="14"/>
      <c r="AG8" s="49"/>
      <c r="AH8" s="49"/>
      <c r="AI8" s="49"/>
      <c r="AK8" s="117"/>
      <c r="AL8" s="117"/>
      <c r="AM8" s="117"/>
      <c r="AN8" s="117"/>
      <c r="AO8" s="117"/>
      <c r="AP8" s="117"/>
      <c r="AQ8" s="23" t="s">
        <v>40</v>
      </c>
      <c r="AR8" s="52" t="s">
        <v>85</v>
      </c>
      <c r="AS8" s="46" t="s">
        <v>33</v>
      </c>
    </row>
    <row r="9" spans="1:47" x14ac:dyDescent="0.25">
      <c r="A9" s="138"/>
      <c r="B9" s="138"/>
      <c r="C9" s="3"/>
      <c r="D9" s="34"/>
      <c r="E9" s="34"/>
      <c r="F9" s="17"/>
      <c r="G9" s="17"/>
      <c r="H9" s="8"/>
      <c r="I9" s="132" t="s">
        <v>171</v>
      </c>
      <c r="J9" s="133"/>
      <c r="K9" s="133"/>
      <c r="L9" s="57" t="s">
        <v>3</v>
      </c>
      <c r="M9" s="127"/>
      <c r="N9" s="127"/>
      <c r="O9" s="57" t="s">
        <v>4</v>
      </c>
      <c r="P9" s="130" t="str">
        <f>IF($M$9="","",$M$9+34)</f>
        <v/>
      </c>
      <c r="Q9" s="131"/>
      <c r="AG9" s="49"/>
      <c r="AH9" s="49"/>
      <c r="AI9" s="49"/>
      <c r="AS9" s="46" t="s">
        <v>34</v>
      </c>
    </row>
    <row r="10" spans="1:47" ht="32.1" customHeight="1" x14ac:dyDescent="0.25">
      <c r="A10" s="139"/>
      <c r="B10" s="139"/>
      <c r="C10" s="39" t="str">
        <f>IF(SUM($H$14:$H$45)=SUM($AS$14:$AS$45),"","ERROR: Formula is missing or overwritten in Duration column.")</f>
        <v/>
      </c>
      <c r="F10" s="17"/>
      <c r="G10" s="17"/>
      <c r="H10" s="8"/>
      <c r="I10" s="125" t="s">
        <v>172</v>
      </c>
      <c r="J10" s="126"/>
      <c r="K10" s="126"/>
      <c r="L10" s="126"/>
      <c r="M10" s="126"/>
      <c r="N10" s="126"/>
      <c r="O10" s="126"/>
      <c r="P10" s="126" t="s">
        <v>12</v>
      </c>
      <c r="Q10" s="126"/>
      <c r="R10" s="126"/>
      <c r="S10" s="126"/>
      <c r="T10" s="126"/>
      <c r="U10" s="126"/>
      <c r="V10" s="126"/>
      <c r="W10" s="120" t="s">
        <v>21</v>
      </c>
      <c r="X10" s="121"/>
      <c r="Y10" s="121"/>
      <c r="Z10" s="121"/>
      <c r="AA10" s="121"/>
      <c r="AB10" s="121"/>
      <c r="AC10" s="122"/>
      <c r="AD10" s="120" t="s">
        <v>22</v>
      </c>
      <c r="AE10" s="121"/>
      <c r="AF10" s="121"/>
      <c r="AG10" s="121"/>
      <c r="AH10" s="121"/>
      <c r="AI10" s="121"/>
      <c r="AJ10" s="122"/>
      <c r="AK10" s="129" t="s">
        <v>23</v>
      </c>
      <c r="AL10" s="129"/>
      <c r="AM10" s="129"/>
      <c r="AN10" s="129"/>
      <c r="AO10" s="129"/>
      <c r="AP10" s="129"/>
      <c r="AQ10" s="129"/>
      <c r="AR10" s="123" t="s">
        <v>87</v>
      </c>
    </row>
    <row r="11" spans="1:47" s="1" customFormat="1" ht="10.5" customHeight="1" x14ac:dyDescent="0.25">
      <c r="A11" s="128" t="s">
        <v>86</v>
      </c>
      <c r="B11" s="128" t="s">
        <v>80</v>
      </c>
      <c r="C11" s="128" t="s">
        <v>20</v>
      </c>
      <c r="D11" s="129" t="s">
        <v>92</v>
      </c>
      <c r="E11" s="128" t="s">
        <v>91</v>
      </c>
      <c r="F11" s="128" t="s">
        <v>47</v>
      </c>
      <c r="G11" s="128" t="s">
        <v>48</v>
      </c>
      <c r="H11" s="125" t="s">
        <v>17</v>
      </c>
      <c r="I11" s="54" t="s">
        <v>5</v>
      </c>
      <c r="J11" s="4" t="s">
        <v>6</v>
      </c>
      <c r="K11" s="4" t="s">
        <v>7</v>
      </c>
      <c r="L11" s="4" t="s">
        <v>8</v>
      </c>
      <c r="M11" s="4" t="s">
        <v>9</v>
      </c>
      <c r="N11" s="16" t="s">
        <v>10</v>
      </c>
      <c r="O11" s="16" t="s">
        <v>11</v>
      </c>
      <c r="P11" s="4" t="s">
        <v>5</v>
      </c>
      <c r="Q11" s="4" t="s">
        <v>6</v>
      </c>
      <c r="R11" s="4" t="s">
        <v>7</v>
      </c>
      <c r="S11" s="4" t="s">
        <v>8</v>
      </c>
      <c r="T11" s="4" t="s">
        <v>9</v>
      </c>
      <c r="U11" s="16" t="s">
        <v>10</v>
      </c>
      <c r="V11" s="16" t="s">
        <v>11</v>
      </c>
      <c r="W11" s="4" t="s">
        <v>5</v>
      </c>
      <c r="X11" s="4" t="s">
        <v>6</v>
      </c>
      <c r="Y11" s="4" t="s">
        <v>7</v>
      </c>
      <c r="Z11" s="4" t="s">
        <v>8</v>
      </c>
      <c r="AA11" s="4" t="s">
        <v>9</v>
      </c>
      <c r="AB11" s="16" t="s">
        <v>10</v>
      </c>
      <c r="AC11" s="16" t="s">
        <v>11</v>
      </c>
      <c r="AD11" s="4" t="s">
        <v>5</v>
      </c>
      <c r="AE11" s="4" t="s">
        <v>6</v>
      </c>
      <c r="AF11" s="4" t="s">
        <v>7</v>
      </c>
      <c r="AG11" s="4" t="s">
        <v>8</v>
      </c>
      <c r="AH11" s="4" t="s">
        <v>9</v>
      </c>
      <c r="AI11" s="16" t="s">
        <v>10</v>
      </c>
      <c r="AJ11" s="16" t="s">
        <v>11</v>
      </c>
      <c r="AK11" s="4" t="s">
        <v>5</v>
      </c>
      <c r="AL11" s="4" t="s">
        <v>6</v>
      </c>
      <c r="AM11" s="4" t="s">
        <v>7</v>
      </c>
      <c r="AN11" s="4" t="s">
        <v>8</v>
      </c>
      <c r="AO11" s="4" t="s">
        <v>9</v>
      </c>
      <c r="AP11" s="16" t="s">
        <v>10</v>
      </c>
      <c r="AQ11" s="16" t="s">
        <v>11</v>
      </c>
      <c r="AR11" s="123"/>
    </row>
    <row r="12" spans="1:47" s="2" customFormat="1" ht="32.450000000000003" customHeight="1" x14ac:dyDescent="0.25">
      <c r="A12" s="129"/>
      <c r="B12" s="129"/>
      <c r="C12" s="129"/>
      <c r="D12" s="129"/>
      <c r="E12" s="129"/>
      <c r="F12" s="129"/>
      <c r="G12" s="129"/>
      <c r="H12" s="126"/>
      <c r="I12" s="55" t="str">
        <f>IF($M$9="","",$M$9)</f>
        <v/>
      </c>
      <c r="J12" s="55" t="str">
        <f>IF($M$9="","",$M$9+1)</f>
        <v/>
      </c>
      <c r="K12" s="55" t="str">
        <f>IF($M$9="","",$M$9+2)</f>
        <v/>
      </c>
      <c r="L12" s="55" t="str">
        <f>IF($M$9="","",$M$9+3)</f>
        <v/>
      </c>
      <c r="M12" s="55" t="str">
        <f>IF($M$9="","",$M$9+4)</f>
        <v/>
      </c>
      <c r="N12" s="56" t="str">
        <f>IF($M$9="","",$M$9+5)</f>
        <v/>
      </c>
      <c r="O12" s="56" t="str">
        <f>IF($M$9="","",$M$9+6)</f>
        <v/>
      </c>
      <c r="P12" s="55" t="str">
        <f>IF($M$9="","",$M$9+7)</f>
        <v/>
      </c>
      <c r="Q12" s="55" t="str">
        <f>IF($M$9="","",$M$9+8)</f>
        <v/>
      </c>
      <c r="R12" s="55" t="str">
        <f>IF($M$9="","",$M$9+9)</f>
        <v/>
      </c>
      <c r="S12" s="55" t="str">
        <f>IF($M$9="","",$M$9+10)</f>
        <v/>
      </c>
      <c r="T12" s="55" t="str">
        <f>IF($M$9="","",$M$9+11)</f>
        <v/>
      </c>
      <c r="U12" s="56" t="str">
        <f>IF($M$9="","",$M$9+12)</f>
        <v/>
      </c>
      <c r="V12" s="56" t="str">
        <f>IF($M$9="","",$M$9+13)</f>
        <v/>
      </c>
      <c r="W12" s="55" t="str">
        <f>IF($M$9="","",$M$9+14)</f>
        <v/>
      </c>
      <c r="X12" s="55" t="str">
        <f>IF($M$9="","",$M$9+15)</f>
        <v/>
      </c>
      <c r="Y12" s="55" t="str">
        <f>IF($M$9="","",$M$9+16)</f>
        <v/>
      </c>
      <c r="Z12" s="55" t="str">
        <f>IF($M$9="","",$M$9+17)</f>
        <v/>
      </c>
      <c r="AA12" s="55" t="str">
        <f>IF($M$9="","",$M$9+18)</f>
        <v/>
      </c>
      <c r="AB12" s="56" t="str">
        <f>IF($M$9="","",$M$9+19)</f>
        <v/>
      </c>
      <c r="AC12" s="56" t="str">
        <f>IF($M$9="","",$M$9+20)</f>
        <v/>
      </c>
      <c r="AD12" s="55" t="str">
        <f>IF($M$9="","",$M$9+21)</f>
        <v/>
      </c>
      <c r="AE12" s="55" t="str">
        <f>IF($M$9="","",$M$9+22)</f>
        <v/>
      </c>
      <c r="AF12" s="55" t="str">
        <f>IF($M$9="","",$M$9+23)</f>
        <v/>
      </c>
      <c r="AG12" s="55" t="str">
        <f>IF($M$9="","",$M$9+24)</f>
        <v/>
      </c>
      <c r="AH12" s="55" t="str">
        <f>IF($M$9="","",$M$9+25)</f>
        <v/>
      </c>
      <c r="AI12" s="56" t="str">
        <f>IF($M$9="","",$M$9+26)</f>
        <v/>
      </c>
      <c r="AJ12" s="56" t="str">
        <f>IF($M$9="","",$M$9+27)</f>
        <v/>
      </c>
      <c r="AK12" s="55" t="str">
        <f>IF($M$9="","",$M$9+28)</f>
        <v/>
      </c>
      <c r="AL12" s="55" t="str">
        <f>IF($M$9="","",$M$9+29)</f>
        <v/>
      </c>
      <c r="AM12" s="55" t="str">
        <f>IF($M$9="","",$M$9+30)</f>
        <v/>
      </c>
      <c r="AN12" s="55" t="str">
        <f>IF($M$9="","",$M$9+31)</f>
        <v/>
      </c>
      <c r="AO12" s="55" t="str">
        <f>IF($M$9="","",$M$9+32)</f>
        <v/>
      </c>
      <c r="AP12" s="56" t="str">
        <f>IF($M$9="","",$M$9+33)</f>
        <v/>
      </c>
      <c r="AQ12" s="56" t="str">
        <f>IF($M$9="","",$M$9+34)</f>
        <v/>
      </c>
      <c r="AR12" s="123"/>
      <c r="AS12" s="21" t="str">
        <f>TEXT(M9,"dddd")</f>
        <v>Saturday</v>
      </c>
    </row>
    <row r="13" spans="1:47" s="2" customFormat="1" ht="32.450000000000003" hidden="1" customHeight="1" x14ac:dyDescent="0.25">
      <c r="A13" s="59" t="s">
        <v>49</v>
      </c>
      <c r="B13" s="59" t="s">
        <v>50</v>
      </c>
      <c r="C13" s="59" t="s">
        <v>13</v>
      </c>
      <c r="D13" s="59" t="s">
        <v>51</v>
      </c>
      <c r="E13" s="59" t="s">
        <v>90</v>
      </c>
      <c r="F13" s="59" t="s">
        <v>52</v>
      </c>
      <c r="G13" s="59" t="s">
        <v>53</v>
      </c>
      <c r="H13" s="60" t="s">
        <v>54</v>
      </c>
      <c r="I13" s="61" t="s">
        <v>40</v>
      </c>
      <c r="J13" s="61" t="s">
        <v>16</v>
      </c>
      <c r="K13" s="61" t="s">
        <v>55</v>
      </c>
      <c r="L13" s="61" t="s">
        <v>56</v>
      </c>
      <c r="M13" s="61" t="s">
        <v>57</v>
      </c>
      <c r="N13" s="61" t="s">
        <v>58</v>
      </c>
      <c r="O13" s="61" t="s">
        <v>59</v>
      </c>
      <c r="P13" s="61" t="s">
        <v>60</v>
      </c>
      <c r="Q13" s="61" t="s">
        <v>15</v>
      </c>
      <c r="R13" s="61" t="s">
        <v>61</v>
      </c>
      <c r="S13" s="61" t="s">
        <v>62</v>
      </c>
      <c r="T13" s="61" t="s">
        <v>63</v>
      </c>
      <c r="U13" s="61" t="s">
        <v>64</v>
      </c>
      <c r="V13" s="61" t="s">
        <v>65</v>
      </c>
      <c r="W13" s="61" t="s">
        <v>66</v>
      </c>
      <c r="X13" s="61" t="s">
        <v>67</v>
      </c>
      <c r="Y13" s="61" t="s">
        <v>14</v>
      </c>
      <c r="Z13" s="61" t="s">
        <v>68</v>
      </c>
      <c r="AA13" s="61" t="s">
        <v>69</v>
      </c>
      <c r="AB13" s="61" t="s">
        <v>70</v>
      </c>
      <c r="AC13" s="61" t="s">
        <v>71</v>
      </c>
      <c r="AD13" s="61" t="s">
        <v>72</v>
      </c>
      <c r="AE13" s="61" t="s">
        <v>73</v>
      </c>
      <c r="AF13" s="61" t="s">
        <v>74</v>
      </c>
      <c r="AG13" s="61" t="s">
        <v>75</v>
      </c>
      <c r="AH13" s="61" t="s">
        <v>76</v>
      </c>
      <c r="AI13" s="61" t="s">
        <v>77</v>
      </c>
      <c r="AJ13" s="61" t="s">
        <v>78</v>
      </c>
      <c r="AK13" s="61" t="s">
        <v>164</v>
      </c>
      <c r="AL13" s="61" t="s">
        <v>165</v>
      </c>
      <c r="AM13" s="61" t="s">
        <v>166</v>
      </c>
      <c r="AN13" s="61" t="s">
        <v>167</v>
      </c>
      <c r="AO13" s="61" t="s">
        <v>168</v>
      </c>
      <c r="AP13" s="61" t="s">
        <v>169</v>
      </c>
      <c r="AQ13" s="61" t="s">
        <v>170</v>
      </c>
      <c r="AR13" s="61" t="s">
        <v>43</v>
      </c>
      <c r="AS13" s="45" t="s">
        <v>79</v>
      </c>
      <c r="AU13" s="21"/>
    </row>
    <row r="14" spans="1:47" s="32" customFormat="1" x14ac:dyDescent="0.25">
      <c r="A14" s="62">
        <f>ROW()-14</f>
        <v>0</v>
      </c>
      <c r="B14" s="86" t="s">
        <v>46</v>
      </c>
      <c r="C14" s="64"/>
      <c r="D14" s="65"/>
      <c r="E14" s="65"/>
      <c r="F14" s="66"/>
      <c r="G14" s="66"/>
      <c r="H14" s="67" t="str">
        <f t="shared" ref="H14:H45" si="0">IF($G14="","",($G14-$F14)+1)</f>
        <v/>
      </c>
      <c r="I14" s="68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9"/>
      <c r="AS14" s="40" t="str">
        <f t="shared" ref="AS14:AS45" si="1">IF($G14="","",($G14-$F14)+1)</f>
        <v/>
      </c>
      <c r="AU14" s="38"/>
    </row>
    <row r="15" spans="1:47" s="32" customFormat="1" x14ac:dyDescent="0.25">
      <c r="A15" s="70">
        <f t="shared" ref="A15:A32" si="2">ROW()-14</f>
        <v>1</v>
      </c>
      <c r="B15" s="71" t="s">
        <v>45</v>
      </c>
      <c r="C15" s="72"/>
      <c r="D15" s="72"/>
      <c r="E15" s="71"/>
      <c r="F15" s="73"/>
      <c r="G15" s="73"/>
      <c r="H15" s="118" t="str">
        <f t="shared" si="0"/>
        <v/>
      </c>
      <c r="I15" s="75"/>
      <c r="J15" s="76"/>
      <c r="K15" s="76"/>
      <c r="L15" s="76"/>
      <c r="M15" s="76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7"/>
      <c r="AS15" s="41" t="str">
        <f t="shared" si="1"/>
        <v/>
      </c>
      <c r="AU15" s="38"/>
    </row>
    <row r="16" spans="1:47" s="31" customFormat="1" x14ac:dyDescent="0.25">
      <c r="A16" s="70">
        <f t="shared" si="2"/>
        <v>2</v>
      </c>
      <c r="B16" s="71"/>
      <c r="C16" s="72"/>
      <c r="D16" s="72"/>
      <c r="E16" s="71"/>
      <c r="F16" s="73"/>
      <c r="G16" s="73"/>
      <c r="H16" s="74" t="str">
        <f t="shared" si="0"/>
        <v/>
      </c>
      <c r="I16" s="75"/>
      <c r="J16" s="76"/>
      <c r="K16" s="76"/>
      <c r="L16" s="76"/>
      <c r="M16" s="76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7"/>
      <c r="AS16" s="42" t="str">
        <f t="shared" si="1"/>
        <v/>
      </c>
      <c r="AU16" s="33"/>
    </row>
    <row r="17" spans="1:47" s="31" customFormat="1" x14ac:dyDescent="0.25">
      <c r="A17" s="70">
        <f t="shared" si="2"/>
        <v>3</v>
      </c>
      <c r="B17" s="71"/>
      <c r="C17" s="72"/>
      <c r="D17" s="72"/>
      <c r="E17" s="71"/>
      <c r="F17" s="73"/>
      <c r="G17" s="73"/>
      <c r="H17" s="74" t="str">
        <f t="shared" si="0"/>
        <v/>
      </c>
      <c r="I17" s="75"/>
      <c r="J17" s="76"/>
      <c r="K17" s="76"/>
      <c r="L17" s="76"/>
      <c r="M17" s="76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7"/>
      <c r="AS17" s="42" t="str">
        <f t="shared" si="1"/>
        <v/>
      </c>
      <c r="AU17" s="33"/>
    </row>
    <row r="18" spans="1:47" s="31" customFormat="1" x14ac:dyDescent="0.25">
      <c r="A18" s="70">
        <f>ROW()-14</f>
        <v>4</v>
      </c>
      <c r="B18" s="71"/>
      <c r="C18" s="72"/>
      <c r="D18" s="72"/>
      <c r="E18" s="71"/>
      <c r="F18" s="73"/>
      <c r="G18" s="73"/>
      <c r="H18" s="74" t="str">
        <f t="shared" si="0"/>
        <v/>
      </c>
      <c r="I18" s="75"/>
      <c r="J18" s="76"/>
      <c r="K18" s="76"/>
      <c r="L18" s="76"/>
      <c r="M18" s="76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7"/>
      <c r="AS18" s="42" t="str">
        <f t="shared" si="1"/>
        <v/>
      </c>
      <c r="AU18" s="33"/>
    </row>
    <row r="19" spans="1:47" s="31" customFormat="1" x14ac:dyDescent="0.25">
      <c r="A19" s="70">
        <f>ROW()-14</f>
        <v>5</v>
      </c>
      <c r="B19" s="71"/>
      <c r="C19" s="72"/>
      <c r="D19" s="72"/>
      <c r="E19" s="71"/>
      <c r="F19" s="73"/>
      <c r="G19" s="73"/>
      <c r="H19" s="74" t="str">
        <f t="shared" si="0"/>
        <v/>
      </c>
      <c r="I19" s="75"/>
      <c r="J19" s="76"/>
      <c r="K19" s="76"/>
      <c r="L19" s="76"/>
      <c r="M19" s="76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7"/>
      <c r="AS19" s="42" t="str">
        <f t="shared" si="1"/>
        <v/>
      </c>
      <c r="AU19" s="33"/>
    </row>
    <row r="20" spans="1:47" s="31" customFormat="1" x14ac:dyDescent="0.25">
      <c r="A20" s="70">
        <f t="shared" ref="A20:A28" si="3">ROW()-14</f>
        <v>6</v>
      </c>
      <c r="B20" s="71"/>
      <c r="C20" s="72"/>
      <c r="D20" s="72"/>
      <c r="E20" s="71"/>
      <c r="F20" s="73"/>
      <c r="G20" s="73"/>
      <c r="H20" s="74" t="str">
        <f t="shared" ref="H20:H28" si="4">IF($G20="","",($G20-$F20)+1)</f>
        <v/>
      </c>
      <c r="I20" s="75"/>
      <c r="J20" s="76"/>
      <c r="K20" s="76"/>
      <c r="L20" s="76"/>
      <c r="M20" s="76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7"/>
      <c r="AS20" s="42" t="str">
        <f t="shared" si="1"/>
        <v/>
      </c>
      <c r="AU20" s="33"/>
    </row>
    <row r="21" spans="1:47" s="31" customFormat="1" x14ac:dyDescent="0.25">
      <c r="A21" s="70">
        <f t="shared" si="3"/>
        <v>7</v>
      </c>
      <c r="B21" s="71"/>
      <c r="C21" s="72"/>
      <c r="D21" s="72"/>
      <c r="E21" s="71"/>
      <c r="F21" s="73"/>
      <c r="G21" s="73"/>
      <c r="H21" s="74" t="str">
        <f t="shared" si="4"/>
        <v/>
      </c>
      <c r="I21" s="75"/>
      <c r="J21" s="76"/>
      <c r="K21" s="76"/>
      <c r="L21" s="76"/>
      <c r="M21" s="76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7"/>
      <c r="AS21" s="42" t="str">
        <f t="shared" si="1"/>
        <v/>
      </c>
      <c r="AU21" s="33"/>
    </row>
    <row r="22" spans="1:47" s="31" customFormat="1" x14ac:dyDescent="0.25">
      <c r="A22" s="70">
        <f t="shared" si="3"/>
        <v>8</v>
      </c>
      <c r="B22" s="71"/>
      <c r="C22" s="72"/>
      <c r="D22" s="72"/>
      <c r="E22" s="71"/>
      <c r="F22" s="73"/>
      <c r="G22" s="73"/>
      <c r="H22" s="74" t="str">
        <f t="shared" si="4"/>
        <v/>
      </c>
      <c r="I22" s="75"/>
      <c r="J22" s="76"/>
      <c r="K22" s="76"/>
      <c r="L22" s="76"/>
      <c r="M22" s="76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7"/>
      <c r="AS22" s="42" t="str">
        <f t="shared" si="1"/>
        <v/>
      </c>
      <c r="AU22" s="33"/>
    </row>
    <row r="23" spans="1:47" s="31" customFormat="1" x14ac:dyDescent="0.25">
      <c r="A23" s="70">
        <f t="shared" si="3"/>
        <v>9</v>
      </c>
      <c r="B23" s="71"/>
      <c r="C23" s="72"/>
      <c r="D23" s="72"/>
      <c r="E23" s="71"/>
      <c r="F23" s="73"/>
      <c r="G23" s="73"/>
      <c r="H23" s="74" t="str">
        <f t="shared" si="4"/>
        <v/>
      </c>
      <c r="I23" s="75"/>
      <c r="J23" s="76"/>
      <c r="K23" s="76"/>
      <c r="L23" s="76"/>
      <c r="M23" s="76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7"/>
      <c r="AS23" s="42" t="str">
        <f t="shared" si="1"/>
        <v/>
      </c>
      <c r="AU23" s="33"/>
    </row>
    <row r="24" spans="1:47" s="31" customFormat="1" x14ac:dyDescent="0.25">
      <c r="A24" s="70">
        <f t="shared" si="3"/>
        <v>10</v>
      </c>
      <c r="B24" s="71"/>
      <c r="C24" s="72"/>
      <c r="D24" s="72"/>
      <c r="E24" s="71"/>
      <c r="F24" s="73"/>
      <c r="G24" s="73"/>
      <c r="H24" s="74" t="str">
        <f t="shared" si="4"/>
        <v/>
      </c>
      <c r="I24" s="75"/>
      <c r="J24" s="76"/>
      <c r="K24" s="76"/>
      <c r="L24" s="76"/>
      <c r="M24" s="76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7"/>
      <c r="AS24" s="42" t="str">
        <f t="shared" si="1"/>
        <v/>
      </c>
      <c r="AU24" s="33"/>
    </row>
    <row r="25" spans="1:47" s="31" customFormat="1" x14ac:dyDescent="0.25">
      <c r="A25" s="70">
        <f t="shared" si="3"/>
        <v>11</v>
      </c>
      <c r="B25" s="71"/>
      <c r="C25" s="72"/>
      <c r="D25" s="72"/>
      <c r="E25" s="71"/>
      <c r="F25" s="73"/>
      <c r="G25" s="73"/>
      <c r="H25" s="74" t="str">
        <f t="shared" si="4"/>
        <v/>
      </c>
      <c r="I25" s="75"/>
      <c r="J25" s="76"/>
      <c r="K25" s="76"/>
      <c r="L25" s="76"/>
      <c r="M25" s="76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7"/>
      <c r="AS25" s="42" t="str">
        <f t="shared" si="1"/>
        <v/>
      </c>
      <c r="AU25" s="33"/>
    </row>
    <row r="26" spans="1:47" s="31" customFormat="1" x14ac:dyDescent="0.25">
      <c r="A26" s="70">
        <f t="shared" si="3"/>
        <v>12</v>
      </c>
      <c r="B26" s="71"/>
      <c r="C26" s="72"/>
      <c r="D26" s="72"/>
      <c r="E26" s="71"/>
      <c r="F26" s="73"/>
      <c r="G26" s="73"/>
      <c r="H26" s="74" t="str">
        <f t="shared" si="4"/>
        <v/>
      </c>
      <c r="I26" s="75"/>
      <c r="J26" s="76"/>
      <c r="K26" s="76"/>
      <c r="L26" s="76"/>
      <c r="M26" s="76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7"/>
      <c r="AS26" s="42" t="str">
        <f t="shared" si="1"/>
        <v/>
      </c>
      <c r="AU26" s="33"/>
    </row>
    <row r="27" spans="1:47" s="31" customFormat="1" x14ac:dyDescent="0.25">
      <c r="A27" s="70">
        <f t="shared" si="3"/>
        <v>13</v>
      </c>
      <c r="B27" s="71"/>
      <c r="C27" s="72"/>
      <c r="D27" s="72"/>
      <c r="E27" s="71"/>
      <c r="F27" s="73"/>
      <c r="G27" s="73"/>
      <c r="H27" s="74" t="str">
        <f t="shared" si="4"/>
        <v/>
      </c>
      <c r="I27" s="75"/>
      <c r="J27" s="76"/>
      <c r="K27" s="76"/>
      <c r="L27" s="76"/>
      <c r="M27" s="76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7"/>
      <c r="AS27" s="42" t="str">
        <f t="shared" si="1"/>
        <v/>
      </c>
      <c r="AU27" s="33"/>
    </row>
    <row r="28" spans="1:47" s="31" customFormat="1" x14ac:dyDescent="0.25">
      <c r="A28" s="70">
        <f t="shared" si="3"/>
        <v>14</v>
      </c>
      <c r="B28" s="71"/>
      <c r="C28" s="72"/>
      <c r="D28" s="72"/>
      <c r="E28" s="71"/>
      <c r="F28" s="73"/>
      <c r="G28" s="73"/>
      <c r="H28" s="74" t="str">
        <f t="shared" si="4"/>
        <v/>
      </c>
      <c r="I28" s="75"/>
      <c r="J28" s="76"/>
      <c r="K28" s="76"/>
      <c r="L28" s="76"/>
      <c r="M28" s="76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7"/>
      <c r="AS28" s="42" t="str">
        <f t="shared" si="1"/>
        <v/>
      </c>
      <c r="AU28" s="33"/>
    </row>
    <row r="29" spans="1:47" s="31" customFormat="1" x14ac:dyDescent="0.25">
      <c r="A29" s="70">
        <f>ROW()-14</f>
        <v>15</v>
      </c>
      <c r="B29" s="71"/>
      <c r="C29" s="72"/>
      <c r="D29" s="72"/>
      <c r="E29" s="71"/>
      <c r="F29" s="73"/>
      <c r="G29" s="73"/>
      <c r="H29" s="74" t="str">
        <f t="shared" si="0"/>
        <v/>
      </c>
      <c r="I29" s="75"/>
      <c r="J29" s="76"/>
      <c r="K29" s="76"/>
      <c r="L29" s="76"/>
      <c r="M29" s="76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7"/>
      <c r="AS29" s="42" t="str">
        <f t="shared" si="1"/>
        <v/>
      </c>
      <c r="AU29" s="33"/>
    </row>
    <row r="30" spans="1:47" s="31" customFormat="1" x14ac:dyDescent="0.25">
      <c r="A30" s="62">
        <f t="shared" si="2"/>
        <v>16</v>
      </c>
      <c r="B30" s="63" t="s">
        <v>46</v>
      </c>
      <c r="C30" s="64"/>
      <c r="D30" s="64"/>
      <c r="E30" s="65"/>
      <c r="F30" s="66"/>
      <c r="G30" s="66"/>
      <c r="H30" s="67" t="str">
        <f t="shared" si="0"/>
        <v/>
      </c>
      <c r="I30" s="68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9"/>
      <c r="AS30" s="43" t="str">
        <f t="shared" si="1"/>
        <v/>
      </c>
      <c r="AU30" s="33"/>
    </row>
    <row r="31" spans="1:47" s="31" customFormat="1" x14ac:dyDescent="0.25">
      <c r="A31" s="70">
        <f t="shared" si="2"/>
        <v>17</v>
      </c>
      <c r="B31" s="71" t="s">
        <v>45</v>
      </c>
      <c r="C31" s="72"/>
      <c r="D31" s="72"/>
      <c r="E31" s="71"/>
      <c r="F31" s="73"/>
      <c r="G31" s="73"/>
      <c r="H31" s="74" t="str">
        <f t="shared" si="0"/>
        <v/>
      </c>
      <c r="I31" s="75"/>
      <c r="J31" s="76"/>
      <c r="K31" s="76"/>
      <c r="L31" s="76"/>
      <c r="M31" s="76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7"/>
      <c r="AS31" s="42" t="str">
        <f t="shared" si="1"/>
        <v/>
      </c>
      <c r="AU31" s="33"/>
    </row>
    <row r="32" spans="1:47" s="31" customFormat="1" x14ac:dyDescent="0.25">
      <c r="A32" s="70">
        <f t="shared" si="2"/>
        <v>18</v>
      </c>
      <c r="B32" s="71"/>
      <c r="C32" s="72"/>
      <c r="D32" s="72"/>
      <c r="E32" s="71"/>
      <c r="F32" s="73"/>
      <c r="G32" s="73"/>
      <c r="H32" s="74" t="str">
        <f t="shared" si="0"/>
        <v/>
      </c>
      <c r="I32" s="75"/>
      <c r="J32" s="76"/>
      <c r="K32" s="76"/>
      <c r="L32" s="76"/>
      <c r="M32" s="76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7"/>
      <c r="AS32" s="42" t="str">
        <f t="shared" si="1"/>
        <v/>
      </c>
      <c r="AU32" s="33"/>
    </row>
    <row r="33" spans="1:47" s="31" customFormat="1" x14ac:dyDescent="0.25">
      <c r="A33" s="70">
        <f t="shared" ref="A33:A44" si="5">ROW()-14</f>
        <v>19</v>
      </c>
      <c r="B33" s="71"/>
      <c r="C33" s="72"/>
      <c r="D33" s="72"/>
      <c r="E33" s="71"/>
      <c r="F33" s="73"/>
      <c r="G33" s="73"/>
      <c r="H33" s="74" t="str">
        <f t="shared" ref="H33:H44" si="6">IF($G33="","",($G33-$F33)+1)</f>
        <v/>
      </c>
      <c r="I33" s="75"/>
      <c r="J33" s="76"/>
      <c r="K33" s="76"/>
      <c r="L33" s="76"/>
      <c r="M33" s="76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7"/>
      <c r="AS33" s="42" t="str">
        <f t="shared" si="1"/>
        <v/>
      </c>
      <c r="AU33" s="33"/>
    </row>
    <row r="34" spans="1:47" s="31" customFormat="1" x14ac:dyDescent="0.25">
      <c r="A34" s="70">
        <f t="shared" si="5"/>
        <v>20</v>
      </c>
      <c r="B34" s="71"/>
      <c r="C34" s="72"/>
      <c r="D34" s="72"/>
      <c r="E34" s="71"/>
      <c r="F34" s="73"/>
      <c r="G34" s="73"/>
      <c r="H34" s="74" t="str">
        <f t="shared" si="6"/>
        <v/>
      </c>
      <c r="I34" s="75"/>
      <c r="J34" s="76"/>
      <c r="K34" s="76"/>
      <c r="L34" s="76"/>
      <c r="M34" s="76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7"/>
      <c r="AS34" s="42" t="str">
        <f t="shared" si="1"/>
        <v/>
      </c>
      <c r="AU34" s="33"/>
    </row>
    <row r="35" spans="1:47" s="31" customFormat="1" x14ac:dyDescent="0.25">
      <c r="A35" s="70">
        <f t="shared" si="5"/>
        <v>21</v>
      </c>
      <c r="B35" s="71"/>
      <c r="C35" s="72"/>
      <c r="D35" s="72"/>
      <c r="E35" s="71"/>
      <c r="F35" s="73"/>
      <c r="G35" s="73"/>
      <c r="H35" s="74" t="str">
        <f t="shared" si="6"/>
        <v/>
      </c>
      <c r="I35" s="75"/>
      <c r="J35" s="76"/>
      <c r="K35" s="76"/>
      <c r="L35" s="76"/>
      <c r="M35" s="76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7"/>
      <c r="AS35" s="42" t="str">
        <f t="shared" si="1"/>
        <v/>
      </c>
      <c r="AU35" s="33"/>
    </row>
    <row r="36" spans="1:47" s="31" customFormat="1" x14ac:dyDescent="0.25">
      <c r="A36" s="70">
        <f t="shared" si="5"/>
        <v>22</v>
      </c>
      <c r="B36" s="71"/>
      <c r="C36" s="72"/>
      <c r="D36" s="72"/>
      <c r="E36" s="71"/>
      <c r="F36" s="73"/>
      <c r="G36" s="73"/>
      <c r="H36" s="74" t="str">
        <f t="shared" si="6"/>
        <v/>
      </c>
      <c r="I36" s="75"/>
      <c r="J36" s="76"/>
      <c r="K36" s="76"/>
      <c r="L36" s="76"/>
      <c r="M36" s="76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7"/>
      <c r="AS36" s="42" t="str">
        <f t="shared" si="1"/>
        <v/>
      </c>
      <c r="AU36" s="33"/>
    </row>
    <row r="37" spans="1:47" s="31" customFormat="1" x14ac:dyDescent="0.25">
      <c r="A37" s="70">
        <f t="shared" si="5"/>
        <v>23</v>
      </c>
      <c r="B37" s="71"/>
      <c r="C37" s="72"/>
      <c r="D37" s="72"/>
      <c r="E37" s="71"/>
      <c r="F37" s="73"/>
      <c r="G37" s="73"/>
      <c r="H37" s="74" t="str">
        <f t="shared" si="6"/>
        <v/>
      </c>
      <c r="I37" s="75"/>
      <c r="J37" s="76"/>
      <c r="K37" s="76"/>
      <c r="L37" s="76"/>
      <c r="M37" s="76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7"/>
      <c r="AS37" s="42" t="str">
        <f t="shared" si="1"/>
        <v/>
      </c>
      <c r="AU37" s="33"/>
    </row>
    <row r="38" spans="1:47" s="31" customFormat="1" x14ac:dyDescent="0.25">
      <c r="A38" s="70">
        <f t="shared" si="5"/>
        <v>24</v>
      </c>
      <c r="B38" s="71"/>
      <c r="C38" s="72"/>
      <c r="D38" s="72"/>
      <c r="E38" s="71"/>
      <c r="F38" s="73"/>
      <c r="G38" s="73"/>
      <c r="H38" s="74" t="str">
        <f t="shared" si="6"/>
        <v/>
      </c>
      <c r="I38" s="75"/>
      <c r="J38" s="76"/>
      <c r="K38" s="76"/>
      <c r="L38" s="76"/>
      <c r="M38" s="76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7"/>
      <c r="AS38" s="42" t="str">
        <f t="shared" si="1"/>
        <v/>
      </c>
      <c r="AU38" s="33"/>
    </row>
    <row r="39" spans="1:47" s="31" customFormat="1" x14ac:dyDescent="0.25">
      <c r="A39" s="70">
        <f t="shared" si="5"/>
        <v>25</v>
      </c>
      <c r="B39" s="71"/>
      <c r="C39" s="72"/>
      <c r="D39" s="72"/>
      <c r="E39" s="71"/>
      <c r="F39" s="73"/>
      <c r="G39" s="73"/>
      <c r="H39" s="74" t="str">
        <f t="shared" si="6"/>
        <v/>
      </c>
      <c r="I39" s="75"/>
      <c r="J39" s="76"/>
      <c r="K39" s="76"/>
      <c r="L39" s="76"/>
      <c r="M39" s="76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7"/>
      <c r="AS39" s="42" t="str">
        <f t="shared" si="1"/>
        <v/>
      </c>
      <c r="AU39" s="33"/>
    </row>
    <row r="40" spans="1:47" s="31" customFormat="1" x14ac:dyDescent="0.25">
      <c r="A40" s="70">
        <f t="shared" si="5"/>
        <v>26</v>
      </c>
      <c r="B40" s="71"/>
      <c r="C40" s="72"/>
      <c r="D40" s="72"/>
      <c r="E40" s="71"/>
      <c r="F40" s="73"/>
      <c r="G40" s="73"/>
      <c r="H40" s="74" t="str">
        <f t="shared" si="6"/>
        <v/>
      </c>
      <c r="I40" s="75"/>
      <c r="J40" s="76"/>
      <c r="K40" s="76"/>
      <c r="L40" s="76"/>
      <c r="M40" s="76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7"/>
      <c r="AS40" s="42" t="str">
        <f t="shared" si="1"/>
        <v/>
      </c>
      <c r="AU40" s="33"/>
    </row>
    <row r="41" spans="1:47" s="31" customFormat="1" x14ac:dyDescent="0.25">
      <c r="A41" s="70">
        <f t="shared" si="5"/>
        <v>27</v>
      </c>
      <c r="B41" s="71"/>
      <c r="C41" s="72"/>
      <c r="D41" s="72"/>
      <c r="E41" s="71"/>
      <c r="F41" s="73"/>
      <c r="G41" s="73"/>
      <c r="H41" s="74" t="str">
        <f t="shared" si="6"/>
        <v/>
      </c>
      <c r="I41" s="75"/>
      <c r="J41" s="76"/>
      <c r="K41" s="76"/>
      <c r="L41" s="76"/>
      <c r="M41" s="76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7"/>
      <c r="AS41" s="42" t="str">
        <f t="shared" si="1"/>
        <v/>
      </c>
      <c r="AU41" s="33"/>
    </row>
    <row r="42" spans="1:47" s="31" customFormat="1" x14ac:dyDescent="0.25">
      <c r="A42" s="70">
        <f t="shared" si="5"/>
        <v>28</v>
      </c>
      <c r="B42" s="71"/>
      <c r="C42" s="72"/>
      <c r="D42" s="72"/>
      <c r="E42" s="71"/>
      <c r="F42" s="73"/>
      <c r="G42" s="73"/>
      <c r="H42" s="74" t="str">
        <f t="shared" si="6"/>
        <v/>
      </c>
      <c r="I42" s="75"/>
      <c r="J42" s="76"/>
      <c r="K42" s="76"/>
      <c r="L42" s="76"/>
      <c r="M42" s="76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7"/>
      <c r="AS42" s="42" t="str">
        <f t="shared" si="1"/>
        <v/>
      </c>
      <c r="AU42" s="33"/>
    </row>
    <row r="43" spans="1:47" s="31" customFormat="1" x14ac:dyDescent="0.25">
      <c r="A43" s="70">
        <f t="shared" si="5"/>
        <v>29</v>
      </c>
      <c r="B43" s="71"/>
      <c r="C43" s="72"/>
      <c r="D43" s="72"/>
      <c r="E43" s="71"/>
      <c r="F43" s="73"/>
      <c r="G43" s="73"/>
      <c r="H43" s="74" t="str">
        <f t="shared" si="6"/>
        <v/>
      </c>
      <c r="I43" s="75"/>
      <c r="J43" s="76"/>
      <c r="K43" s="76"/>
      <c r="L43" s="76"/>
      <c r="M43" s="76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7"/>
      <c r="AS43" s="42" t="str">
        <f t="shared" si="1"/>
        <v/>
      </c>
      <c r="AU43" s="33"/>
    </row>
    <row r="44" spans="1:47" s="31" customFormat="1" x14ac:dyDescent="0.25">
      <c r="A44" s="70">
        <f t="shared" si="5"/>
        <v>30</v>
      </c>
      <c r="B44" s="71"/>
      <c r="C44" s="72"/>
      <c r="D44" s="72"/>
      <c r="E44" s="71"/>
      <c r="F44" s="73"/>
      <c r="G44" s="73"/>
      <c r="H44" s="74" t="str">
        <f t="shared" si="6"/>
        <v/>
      </c>
      <c r="I44" s="75"/>
      <c r="J44" s="76"/>
      <c r="K44" s="76"/>
      <c r="L44" s="76"/>
      <c r="M44" s="76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7"/>
      <c r="AS44" s="42" t="str">
        <f t="shared" si="1"/>
        <v/>
      </c>
      <c r="AU44" s="33"/>
    </row>
    <row r="45" spans="1:47" s="32" customFormat="1" x14ac:dyDescent="0.25">
      <c r="A45" s="78"/>
      <c r="B45" s="79"/>
      <c r="C45" s="80"/>
      <c r="D45" s="72"/>
      <c r="E45" s="79"/>
      <c r="F45" s="81"/>
      <c r="G45" s="81"/>
      <c r="H45" s="82" t="str">
        <f t="shared" si="0"/>
        <v/>
      </c>
      <c r="I45" s="83"/>
      <c r="J45" s="84"/>
      <c r="K45" s="84"/>
      <c r="L45" s="84"/>
      <c r="M45" s="84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85"/>
      <c r="AS45" s="41" t="str">
        <f t="shared" si="1"/>
        <v/>
      </c>
      <c r="AU45" s="38"/>
    </row>
    <row r="46" spans="1:47" x14ac:dyDescent="0.25">
      <c r="C46" s="3"/>
      <c r="D46" s="34"/>
      <c r="E46" s="34"/>
      <c r="F46" s="58"/>
      <c r="G46" s="58"/>
    </row>
    <row r="49" spans="5:17" x14ac:dyDescent="0.25">
      <c r="E49" s="88" t="s">
        <v>93</v>
      </c>
      <c r="F49" s="98"/>
      <c r="G49" s="98"/>
      <c r="H49" s="95"/>
      <c r="I49" s="96"/>
      <c r="J49" s="89"/>
      <c r="K49" s="89"/>
      <c r="L49" s="89"/>
      <c r="M49" s="89"/>
      <c r="N49" s="89"/>
      <c r="O49" s="89"/>
      <c r="P49" s="89"/>
      <c r="Q49" s="97"/>
    </row>
    <row r="50" spans="5:17" ht="14.45" customHeight="1" x14ac:dyDescent="0.25">
      <c r="E50" s="136" t="s">
        <v>96</v>
      </c>
      <c r="F50" s="110" t="s">
        <v>98</v>
      </c>
      <c r="G50" s="113" t="s">
        <v>131</v>
      </c>
      <c r="H50" s="108"/>
      <c r="I50" s="99"/>
      <c r="J50" s="91"/>
      <c r="K50" s="91"/>
      <c r="L50" s="91"/>
      <c r="M50" s="91"/>
      <c r="N50" s="91"/>
      <c r="O50" s="91"/>
      <c r="P50" s="91"/>
      <c r="Q50" s="92"/>
    </row>
    <row r="51" spans="5:17" x14ac:dyDescent="0.25">
      <c r="E51" s="135"/>
      <c r="F51" s="111" t="s">
        <v>99</v>
      </c>
      <c r="G51" s="109" t="s">
        <v>133</v>
      </c>
      <c r="H51" s="109"/>
      <c r="I51" s="100"/>
      <c r="J51" s="90"/>
      <c r="K51" s="90"/>
      <c r="L51" s="90"/>
      <c r="M51" s="90"/>
      <c r="N51" s="90"/>
      <c r="O51" s="90"/>
      <c r="P51" s="90"/>
      <c r="Q51" s="93"/>
    </row>
    <row r="52" spans="5:17" x14ac:dyDescent="0.25">
      <c r="E52" s="135"/>
      <c r="F52" s="111" t="s">
        <v>100</v>
      </c>
      <c r="G52" s="109" t="s">
        <v>134</v>
      </c>
      <c r="H52" s="109"/>
      <c r="I52" s="100"/>
      <c r="J52" s="90"/>
      <c r="K52" s="90"/>
      <c r="L52" s="90"/>
      <c r="M52" s="90"/>
      <c r="N52" s="90"/>
      <c r="O52" s="90"/>
      <c r="P52" s="90"/>
      <c r="Q52" s="93"/>
    </row>
    <row r="53" spans="5:17" x14ac:dyDescent="0.25">
      <c r="E53" s="101"/>
      <c r="F53" s="111" t="s">
        <v>101</v>
      </c>
      <c r="G53" s="109" t="s">
        <v>135</v>
      </c>
      <c r="H53" s="109"/>
      <c r="I53" s="100"/>
      <c r="J53" s="90"/>
      <c r="K53" s="90"/>
      <c r="L53" s="90"/>
      <c r="M53" s="90"/>
      <c r="N53" s="90"/>
      <c r="O53" s="90"/>
      <c r="P53" s="90"/>
      <c r="Q53" s="93"/>
    </row>
    <row r="54" spans="5:17" x14ac:dyDescent="0.25">
      <c r="E54" s="101"/>
      <c r="F54" s="111" t="s">
        <v>102</v>
      </c>
      <c r="G54" s="109" t="s">
        <v>132</v>
      </c>
      <c r="H54" s="106"/>
      <c r="I54" s="100"/>
      <c r="J54" s="90"/>
      <c r="K54" s="90"/>
      <c r="L54" s="90"/>
      <c r="M54" s="90"/>
      <c r="N54" s="90"/>
      <c r="O54" s="90"/>
      <c r="P54" s="90"/>
      <c r="Q54" s="93"/>
    </row>
    <row r="55" spans="5:17" x14ac:dyDescent="0.25">
      <c r="E55" s="101"/>
      <c r="F55" s="111" t="s">
        <v>103</v>
      </c>
      <c r="G55" s="109" t="s">
        <v>136</v>
      </c>
      <c r="H55" s="106"/>
      <c r="I55" s="100"/>
      <c r="J55" s="90"/>
      <c r="K55" s="90"/>
      <c r="L55" s="90"/>
      <c r="M55" s="90"/>
      <c r="N55" s="90"/>
      <c r="O55" s="90"/>
      <c r="P55" s="90"/>
      <c r="Q55" s="93"/>
    </row>
    <row r="56" spans="5:17" x14ac:dyDescent="0.25">
      <c r="E56" s="101"/>
      <c r="F56" s="111" t="s">
        <v>104</v>
      </c>
      <c r="G56" s="109" t="s">
        <v>137</v>
      </c>
      <c r="H56" s="106"/>
      <c r="I56" s="100"/>
      <c r="J56" s="90"/>
      <c r="K56" s="90"/>
      <c r="L56" s="90"/>
      <c r="M56" s="90"/>
      <c r="N56" s="90"/>
      <c r="O56" s="90"/>
      <c r="P56" s="90"/>
      <c r="Q56" s="93"/>
    </row>
    <row r="57" spans="5:17" x14ac:dyDescent="0.25">
      <c r="E57" s="101"/>
      <c r="F57" s="111" t="s">
        <v>105</v>
      </c>
      <c r="G57" s="109" t="s">
        <v>138</v>
      </c>
      <c r="H57" s="106"/>
      <c r="I57" s="100"/>
      <c r="J57" s="90"/>
      <c r="K57" s="90"/>
      <c r="L57" s="90"/>
      <c r="M57" s="90"/>
      <c r="N57" s="90"/>
      <c r="O57" s="90"/>
      <c r="P57" s="90"/>
      <c r="Q57" s="93"/>
    </row>
    <row r="58" spans="5:17" x14ac:dyDescent="0.25">
      <c r="E58" s="101"/>
      <c r="F58" s="111" t="s">
        <v>106</v>
      </c>
      <c r="G58" s="109" t="s">
        <v>139</v>
      </c>
      <c r="H58" s="106"/>
      <c r="I58" s="100"/>
      <c r="J58" s="90"/>
      <c r="K58" s="90"/>
      <c r="L58" s="90"/>
      <c r="M58" s="90"/>
      <c r="N58" s="90"/>
      <c r="O58" s="90"/>
      <c r="P58" s="90"/>
      <c r="Q58" s="93"/>
    </row>
    <row r="59" spans="5:17" x14ac:dyDescent="0.25">
      <c r="E59" s="101"/>
      <c r="F59" s="111" t="s">
        <v>107</v>
      </c>
      <c r="G59" s="109" t="s">
        <v>140</v>
      </c>
      <c r="H59" s="106"/>
      <c r="I59" s="100"/>
      <c r="J59" s="90"/>
      <c r="K59" s="90"/>
      <c r="L59" s="90"/>
      <c r="M59" s="90"/>
      <c r="N59" s="90"/>
      <c r="O59" s="90"/>
      <c r="P59" s="90"/>
      <c r="Q59" s="93"/>
    </row>
    <row r="60" spans="5:17" x14ac:dyDescent="0.25">
      <c r="E60" s="101"/>
      <c r="F60" s="111" t="s">
        <v>108</v>
      </c>
      <c r="G60" s="109" t="s">
        <v>141</v>
      </c>
      <c r="H60" s="106"/>
      <c r="I60" s="100"/>
      <c r="J60" s="90"/>
      <c r="K60" s="90"/>
      <c r="L60" s="90"/>
      <c r="M60" s="90"/>
      <c r="N60" s="90"/>
      <c r="O60" s="90"/>
      <c r="P60" s="90"/>
      <c r="Q60" s="93"/>
    </row>
    <row r="61" spans="5:17" x14ac:dyDescent="0.25">
      <c r="E61" s="101"/>
      <c r="F61" s="111" t="s">
        <v>109</v>
      </c>
      <c r="G61" s="109" t="s">
        <v>142</v>
      </c>
      <c r="H61" s="106"/>
      <c r="I61" s="100"/>
      <c r="J61" s="90"/>
      <c r="K61" s="90"/>
      <c r="L61" s="90"/>
      <c r="M61" s="90"/>
      <c r="N61" s="90"/>
      <c r="O61" s="90"/>
      <c r="P61" s="90"/>
      <c r="Q61" s="93"/>
    </row>
    <row r="62" spans="5:17" x14ac:dyDescent="0.25">
      <c r="E62" s="105"/>
      <c r="F62" s="112" t="s">
        <v>110</v>
      </c>
      <c r="G62" s="114" t="s">
        <v>143</v>
      </c>
      <c r="H62" s="107"/>
      <c r="I62" s="104"/>
      <c r="J62" s="87"/>
      <c r="K62" s="87"/>
      <c r="L62" s="87"/>
      <c r="M62" s="87"/>
      <c r="N62" s="87"/>
      <c r="O62" s="87"/>
      <c r="P62" s="87"/>
      <c r="Q62" s="94"/>
    </row>
    <row r="63" spans="5:17" x14ac:dyDescent="0.25">
      <c r="E63" s="135" t="s">
        <v>97</v>
      </c>
      <c r="F63" s="110" t="s">
        <v>111</v>
      </c>
      <c r="G63" s="109" t="s">
        <v>144</v>
      </c>
      <c r="H63" s="106"/>
      <c r="I63" s="100"/>
      <c r="J63" s="90"/>
      <c r="K63" s="90"/>
      <c r="L63" s="90"/>
      <c r="M63" s="90"/>
      <c r="N63" s="90"/>
      <c r="O63" s="90"/>
      <c r="P63" s="90"/>
      <c r="Q63" s="93"/>
    </row>
    <row r="64" spans="5:17" x14ac:dyDescent="0.25">
      <c r="E64" s="135"/>
      <c r="F64" s="111" t="s">
        <v>112</v>
      </c>
      <c r="G64" s="109" t="s">
        <v>145</v>
      </c>
      <c r="H64" s="106"/>
      <c r="I64" s="100"/>
      <c r="J64" s="90"/>
      <c r="K64" s="90"/>
      <c r="L64" s="90"/>
      <c r="M64" s="90"/>
      <c r="N64" s="90"/>
      <c r="O64" s="90"/>
      <c r="P64" s="90"/>
      <c r="Q64" s="93"/>
    </row>
    <row r="65" spans="5:17" x14ac:dyDescent="0.25">
      <c r="E65" s="135"/>
      <c r="F65" s="111" t="s">
        <v>113</v>
      </c>
      <c r="G65" s="109" t="s">
        <v>146</v>
      </c>
      <c r="H65" s="106"/>
      <c r="I65" s="100"/>
      <c r="J65" s="90"/>
      <c r="K65" s="90"/>
      <c r="L65" s="90"/>
      <c r="M65" s="90"/>
      <c r="N65" s="90"/>
      <c r="O65" s="90"/>
      <c r="P65" s="90"/>
      <c r="Q65" s="93"/>
    </row>
    <row r="66" spans="5:17" x14ac:dyDescent="0.25">
      <c r="E66" s="101"/>
      <c r="F66" s="111" t="s">
        <v>114</v>
      </c>
      <c r="G66" s="109" t="s">
        <v>147</v>
      </c>
      <c r="H66" s="106"/>
      <c r="I66" s="100"/>
      <c r="J66" s="90"/>
      <c r="K66" s="90"/>
      <c r="L66" s="90"/>
      <c r="M66" s="90"/>
      <c r="N66" s="90"/>
      <c r="O66" s="90"/>
      <c r="P66" s="90"/>
      <c r="Q66" s="93"/>
    </row>
    <row r="67" spans="5:17" x14ac:dyDescent="0.25">
      <c r="E67" s="101"/>
      <c r="F67" s="111" t="s">
        <v>115</v>
      </c>
      <c r="G67" s="109" t="s">
        <v>148</v>
      </c>
      <c r="H67" s="106"/>
      <c r="I67" s="100"/>
      <c r="J67" s="90"/>
      <c r="K67" s="90"/>
      <c r="L67" s="90"/>
      <c r="M67" s="90"/>
      <c r="N67" s="90"/>
      <c r="O67" s="90"/>
      <c r="P67" s="90"/>
      <c r="Q67" s="93"/>
    </row>
    <row r="68" spans="5:17" x14ac:dyDescent="0.25">
      <c r="E68" s="101"/>
      <c r="F68" s="111" t="s">
        <v>116</v>
      </c>
      <c r="G68" s="109" t="s">
        <v>149</v>
      </c>
      <c r="H68" s="106"/>
      <c r="I68" s="100"/>
      <c r="J68" s="90"/>
      <c r="K68" s="90"/>
      <c r="L68" s="90"/>
      <c r="M68" s="90"/>
      <c r="N68" s="90"/>
      <c r="O68" s="90"/>
      <c r="P68" s="90"/>
      <c r="Q68" s="93"/>
    </row>
    <row r="69" spans="5:17" x14ac:dyDescent="0.25">
      <c r="E69" s="105"/>
      <c r="F69" s="112" t="s">
        <v>117</v>
      </c>
      <c r="G69" s="114" t="s">
        <v>150</v>
      </c>
      <c r="H69" s="107"/>
      <c r="I69" s="104"/>
      <c r="J69" s="87"/>
      <c r="K69" s="87"/>
      <c r="L69" s="87"/>
      <c r="M69" s="87"/>
      <c r="N69" s="87"/>
      <c r="O69" s="87"/>
      <c r="P69" s="87"/>
      <c r="Q69" s="94"/>
    </row>
    <row r="70" spans="5:17" x14ac:dyDescent="0.25">
      <c r="E70" s="135" t="s">
        <v>95</v>
      </c>
      <c r="F70" s="111" t="s">
        <v>118</v>
      </c>
      <c r="G70" s="109" t="s">
        <v>151</v>
      </c>
      <c r="H70" s="106"/>
      <c r="I70" s="100"/>
      <c r="J70" s="90"/>
      <c r="K70" s="90"/>
      <c r="L70" s="90"/>
      <c r="M70" s="90"/>
      <c r="N70" s="90"/>
      <c r="O70" s="90"/>
      <c r="P70" s="90"/>
      <c r="Q70" s="93"/>
    </row>
    <row r="71" spans="5:17" x14ac:dyDescent="0.25">
      <c r="E71" s="135"/>
      <c r="F71" s="111" t="s">
        <v>119</v>
      </c>
      <c r="G71" s="109" t="s">
        <v>152</v>
      </c>
      <c r="H71" s="106"/>
      <c r="I71" s="100"/>
      <c r="J71" s="90"/>
      <c r="K71" s="90"/>
      <c r="L71" s="90"/>
      <c r="M71" s="90"/>
      <c r="N71" s="90"/>
      <c r="O71" s="90"/>
      <c r="P71" s="90"/>
      <c r="Q71" s="93"/>
    </row>
    <row r="72" spans="5:17" x14ac:dyDescent="0.25">
      <c r="E72" s="135"/>
      <c r="F72" s="111" t="s">
        <v>120</v>
      </c>
      <c r="G72" s="109" t="s">
        <v>153</v>
      </c>
      <c r="H72" s="106"/>
      <c r="I72" s="100"/>
      <c r="J72" s="90"/>
      <c r="K72" s="90"/>
      <c r="L72" s="90"/>
      <c r="M72" s="90"/>
      <c r="N72" s="90"/>
      <c r="O72" s="90"/>
      <c r="P72" s="90"/>
      <c r="Q72" s="93"/>
    </row>
    <row r="73" spans="5:17" x14ac:dyDescent="0.25">
      <c r="E73" s="101"/>
      <c r="F73" s="111" t="s">
        <v>121</v>
      </c>
      <c r="G73" s="109" t="s">
        <v>154</v>
      </c>
      <c r="H73" s="106"/>
      <c r="I73" s="100"/>
      <c r="J73" s="90"/>
      <c r="K73" s="90"/>
      <c r="L73" s="90"/>
      <c r="M73" s="90"/>
      <c r="N73" s="90"/>
      <c r="O73" s="90"/>
      <c r="P73" s="90"/>
      <c r="Q73" s="93"/>
    </row>
    <row r="74" spans="5:17" x14ac:dyDescent="0.25">
      <c r="E74" s="105"/>
      <c r="F74" s="112" t="s">
        <v>122</v>
      </c>
      <c r="G74" s="114" t="s">
        <v>155</v>
      </c>
      <c r="H74" s="107"/>
      <c r="I74" s="104"/>
      <c r="J74" s="87"/>
      <c r="K74" s="87"/>
      <c r="L74" s="87"/>
      <c r="M74" s="87"/>
      <c r="N74" s="87"/>
      <c r="O74" s="87"/>
      <c r="P74" s="87"/>
      <c r="Q74" s="94"/>
    </row>
    <row r="75" spans="5:17" x14ac:dyDescent="0.25">
      <c r="E75" s="135" t="s">
        <v>94</v>
      </c>
      <c r="F75" s="111" t="s">
        <v>123</v>
      </c>
      <c r="G75" s="109" t="s">
        <v>156</v>
      </c>
      <c r="H75" s="106"/>
      <c r="I75" s="100"/>
      <c r="J75" s="90"/>
      <c r="K75" s="90"/>
      <c r="L75" s="90"/>
      <c r="M75" s="90"/>
      <c r="N75" s="90"/>
      <c r="O75" s="90"/>
      <c r="P75" s="90"/>
      <c r="Q75" s="93"/>
    </row>
    <row r="76" spans="5:17" x14ac:dyDescent="0.25">
      <c r="E76" s="135"/>
      <c r="F76" s="111" t="s">
        <v>124</v>
      </c>
      <c r="G76" s="109" t="s">
        <v>157</v>
      </c>
      <c r="H76" s="106"/>
      <c r="I76" s="100"/>
      <c r="J76" s="90"/>
      <c r="K76" s="90"/>
      <c r="L76" s="90"/>
      <c r="M76" s="90"/>
      <c r="N76" s="90"/>
      <c r="O76" s="90"/>
      <c r="P76" s="90"/>
      <c r="Q76" s="93"/>
    </row>
    <row r="77" spans="5:17" x14ac:dyDescent="0.25">
      <c r="E77" s="135"/>
      <c r="F77" s="111" t="s">
        <v>125</v>
      </c>
      <c r="G77" s="109" t="s">
        <v>158</v>
      </c>
      <c r="H77" s="106"/>
      <c r="I77" s="100"/>
      <c r="J77" s="90"/>
      <c r="K77" s="90"/>
      <c r="L77" s="90"/>
      <c r="M77" s="90"/>
      <c r="N77" s="90"/>
      <c r="O77" s="90"/>
      <c r="P77" s="90"/>
      <c r="Q77" s="93"/>
    </row>
    <row r="78" spans="5:17" x14ac:dyDescent="0.25">
      <c r="E78" s="102"/>
      <c r="F78" s="111" t="s">
        <v>126</v>
      </c>
      <c r="G78" s="109" t="s">
        <v>163</v>
      </c>
      <c r="H78" s="106"/>
      <c r="I78" s="100"/>
      <c r="J78" s="90"/>
      <c r="K78" s="90"/>
      <c r="L78" s="90"/>
      <c r="M78" s="90"/>
      <c r="N78" s="90"/>
      <c r="O78" s="90"/>
      <c r="P78" s="90"/>
      <c r="Q78" s="93"/>
    </row>
    <row r="79" spans="5:17" x14ac:dyDescent="0.25">
      <c r="E79" s="102"/>
      <c r="F79" s="111" t="s">
        <v>127</v>
      </c>
      <c r="G79" s="109" t="s">
        <v>159</v>
      </c>
      <c r="H79" s="106"/>
      <c r="I79" s="100"/>
      <c r="J79" s="90"/>
      <c r="K79" s="90"/>
      <c r="L79" s="90"/>
      <c r="M79" s="90"/>
      <c r="N79" s="90"/>
      <c r="O79" s="90"/>
      <c r="P79" s="90"/>
      <c r="Q79" s="93"/>
    </row>
    <row r="80" spans="5:17" x14ac:dyDescent="0.25">
      <c r="E80" s="102"/>
      <c r="F80" s="111" t="s">
        <v>128</v>
      </c>
      <c r="G80" s="109" t="s">
        <v>160</v>
      </c>
      <c r="H80" s="106"/>
      <c r="I80" s="100"/>
      <c r="J80" s="90"/>
      <c r="K80" s="90"/>
      <c r="L80" s="90"/>
      <c r="M80" s="90"/>
      <c r="N80" s="90"/>
      <c r="O80" s="90"/>
      <c r="P80" s="90"/>
      <c r="Q80" s="93"/>
    </row>
    <row r="81" spans="5:17" x14ac:dyDescent="0.25">
      <c r="E81" s="102"/>
      <c r="F81" s="111" t="s">
        <v>129</v>
      </c>
      <c r="G81" s="109" t="s">
        <v>161</v>
      </c>
      <c r="H81" s="106"/>
      <c r="I81" s="100"/>
      <c r="J81" s="90"/>
      <c r="K81" s="90"/>
      <c r="L81" s="90"/>
      <c r="M81" s="90"/>
      <c r="N81" s="90"/>
      <c r="O81" s="90"/>
      <c r="P81" s="90"/>
      <c r="Q81" s="93"/>
    </row>
    <row r="82" spans="5:17" x14ac:dyDescent="0.25">
      <c r="E82" s="103"/>
      <c r="F82" s="112" t="s">
        <v>130</v>
      </c>
      <c r="G82" s="114" t="s">
        <v>162</v>
      </c>
      <c r="H82" s="107"/>
      <c r="I82" s="104"/>
      <c r="J82" s="87"/>
      <c r="K82" s="87"/>
      <c r="L82" s="87"/>
      <c r="M82" s="87"/>
      <c r="N82" s="87"/>
      <c r="O82" s="87"/>
      <c r="P82" s="87"/>
      <c r="Q82" s="94"/>
    </row>
  </sheetData>
  <sheetProtection algorithmName="SHA-512" hashValue="TYHpGrb10yr/r2PcgRxK6C/j162YVicGV1yT3o9SlksNT1sE8o2hjkeBXcf/cLh3B+b+fIXooZqeefEon1yS2w==" saltValue="lldS6rhZks/Qlb9pmFRJxQ==" spinCount="100000" sheet="1" insertRows="0" deleteRows="0" selectLockedCells="1"/>
  <mergeCells count="28">
    <mergeCell ref="A1:AR1"/>
    <mergeCell ref="E63:E65"/>
    <mergeCell ref="E70:E72"/>
    <mergeCell ref="E75:E77"/>
    <mergeCell ref="E50:E52"/>
    <mergeCell ref="A3:B4"/>
    <mergeCell ref="E11:E12"/>
    <mergeCell ref="P10:V10"/>
    <mergeCell ref="W10:AC10"/>
    <mergeCell ref="A11:A12"/>
    <mergeCell ref="C11:C12"/>
    <mergeCell ref="A5:B10"/>
    <mergeCell ref="A2:AR2"/>
    <mergeCell ref="D11:D12"/>
    <mergeCell ref="G11:G12"/>
    <mergeCell ref="H11:H12"/>
    <mergeCell ref="M9:N9"/>
    <mergeCell ref="I10:O10"/>
    <mergeCell ref="B11:B12"/>
    <mergeCell ref="P9:Q9"/>
    <mergeCell ref="I9:K9"/>
    <mergeCell ref="F11:F12"/>
    <mergeCell ref="W5:AD5"/>
    <mergeCell ref="AD10:AJ10"/>
    <mergeCell ref="AR10:AR12"/>
    <mergeCell ref="W3:Z3"/>
    <mergeCell ref="W4:AD4"/>
    <mergeCell ref="AK10:AQ10"/>
  </mergeCells>
  <conditionalFormatting sqref="D3:D7 W3:W5 M9">
    <cfRule type="containsBlanks" dxfId="61" priority="34">
      <formula>LEN(TRIM(D3))=0</formula>
    </cfRule>
  </conditionalFormatting>
  <conditionalFormatting sqref="A3">
    <cfRule type="cellIs" dxfId="60" priority="29" operator="equal">
      <formula>"[Enter General Contractor Name]"</formula>
    </cfRule>
  </conditionalFormatting>
  <conditionalFormatting sqref="A5">
    <cfRule type="cellIs" dxfId="59" priority="28" operator="equal">
      <formula>"[Insert GC company logo if desired. Erase this text to clear]"</formula>
    </cfRule>
  </conditionalFormatting>
  <conditionalFormatting sqref="W4">
    <cfRule type="cellIs" dxfId="58" priority="23" operator="equal">
      <formula>"[Enter Superintendent/PM/Scheduler Name]"</formula>
    </cfRule>
  </conditionalFormatting>
  <conditionalFormatting sqref="W3">
    <cfRule type="cellIs" dxfId="57" priority="22" operator="equal">
      <formula>"[Enter date]"</formula>
    </cfRule>
  </conditionalFormatting>
  <conditionalFormatting sqref="H14:H45">
    <cfRule type="expression" dxfId="56" priority="21">
      <formula>$H14&lt;&gt;$AS14</formula>
    </cfRule>
  </conditionalFormatting>
  <conditionalFormatting sqref="B14:B45">
    <cfRule type="expression" dxfId="55" priority="8">
      <formula>COUNTIF($I14:$AJ14,"C")&gt;0</formula>
    </cfRule>
  </conditionalFormatting>
  <conditionalFormatting sqref="I14:AQ45">
    <cfRule type="expression" dxfId="54" priority="20">
      <formula>OR(I$11="Sat",I$11="Sun")</formula>
    </cfRule>
    <cfRule type="cellIs" dxfId="53" priority="19" operator="equal">
      <formula>"H"</formula>
    </cfRule>
    <cfRule type="cellIs" dxfId="52" priority="18" operator="equal">
      <formula>"WD"</formula>
    </cfRule>
    <cfRule type="cellIs" dxfId="51" priority="14" operator="equal">
      <formula>"I"</formula>
    </cfRule>
    <cfRule type="cellIs" dxfId="50" priority="11" operator="equal">
      <formula>"C"</formula>
    </cfRule>
  </conditionalFormatting>
  <conditionalFormatting sqref="M9">
    <cfRule type="expression" dxfId="49" priority="39">
      <formula>$I$8&lt;&gt;""</formula>
    </cfRule>
  </conditionalFormatting>
  <conditionalFormatting sqref="I11:AQ45">
    <cfRule type="expression" dxfId="48" priority="129">
      <formula>COUNTIF(I$14:I$45,"H")&gt;0</formula>
    </cfRule>
  </conditionalFormatting>
  <conditionalFormatting sqref="AK11:AQ11">
    <cfRule type="expression" dxfId="47" priority="7">
      <formula>COUNTIF(AK$14:AK$45,"H")&gt;0</formula>
    </cfRule>
  </conditionalFormatting>
  <dataValidations disablePrompts="1" count="6">
    <dataValidation allowBlank="1" showInputMessage="1" showErrorMessage="1" errorTitle="Restricted Cell" error="Cell is restricted and cannot be modified." sqref="A45 AS14:AS45"/>
    <dataValidation type="custom" allowBlank="1" showInputMessage="1" showErrorMessage="1" errorTitle="Restricted Cell" error="Cell is restricted and cannot be modified." sqref="A14:A44 H14:H45">
      <formula1>""</formula1>
    </dataValidation>
    <dataValidation type="list" allowBlank="1" showInputMessage="1" showErrorMessage="1" errorTitle="Restricted Cell" error="Cell is restricted and cannot be modified." sqref="I14:AQ45">
      <formula1>"C,X,P,I,WD,H"</formula1>
    </dataValidation>
    <dataValidation allowBlank="1" showInputMessage="1" showErrorMessage="1" promptTitle="Note:" prompt="Copy and paste this row (from Column A to Column AJ) _x000a_when adding more categories below" sqref="B14"/>
    <dataValidation type="list" allowBlank="1" showInputMessage="1" showErrorMessage="1" sqref="D15:D29 D31:D45">
      <formula1>$F$50:$F$82</formula1>
    </dataValidation>
    <dataValidation type="list" allowBlank="1" showInputMessage="1" showErrorMessage="1" sqref="D3">
      <formula1>$AS$1:$AS$9</formula1>
    </dataValidation>
  </dataValidations>
  <printOptions horizontalCentered="1"/>
  <pageMargins left="0.25" right="0.25" top="0.75" bottom="0.75" header="0.3" footer="0.3"/>
  <pageSetup scale="43" fitToHeight="0" orientation="landscape" r:id="rId1"/>
  <headerFooter>
    <oddFooter>&amp;LForm CP-0400&amp;C&amp;P of &amp;N&amp;R&amp;8&amp;K000000Revised 04/18/2023&amp;K01+000
Print Date: &amp;D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4WRS</vt:lpstr>
      <vt:lpstr>'4WRS'!Print_Area</vt:lpstr>
      <vt:lpstr>'4WRS'!Print_Titles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David</dc:creator>
  <cp:lastModifiedBy>Author</cp:lastModifiedBy>
  <cp:lastPrinted>2023-04-18T18:56:52Z</cp:lastPrinted>
  <dcterms:created xsi:type="dcterms:W3CDTF">2021-02-04T19:42:27Z</dcterms:created>
  <dcterms:modified xsi:type="dcterms:W3CDTF">2023-05-02T22:13:13Z</dcterms:modified>
</cp:coreProperties>
</file>