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60" windowHeight="8910" activeTab="3"/>
  </bookViews>
  <sheets>
    <sheet name="Cover Sheet" sheetId="1" r:id="rId1"/>
    <sheet name="Criteria" sheetId="2" r:id="rId2"/>
    <sheet name="Project Budget" sheetId="3" state="hidden" r:id="rId3"/>
    <sheet name="Construction Summary" sheetId="4" r:id="rId4"/>
  </sheets>
  <definedNames>
    <definedName name="_xlnm.Print_Area" localSheetId="3">'Construction Summary'!$A$13:$E$179</definedName>
    <definedName name="_xlnm.Print_Area" localSheetId="1">'Criteria'!$A$11:$D$121</definedName>
    <definedName name="_xlnm.Print_Titles" localSheetId="3">'Construction Summary'!$2:$12</definedName>
    <definedName name="_xlnm.Print_Titles" localSheetId="1">'Criteria'!$1:$10</definedName>
  </definedNames>
  <calcPr fullCalcOnLoad="1"/>
</workbook>
</file>

<file path=xl/sharedStrings.xml><?xml version="1.0" encoding="utf-8"?>
<sst xmlns="http://schemas.openxmlformats.org/spreadsheetml/2006/main" count="356" uniqueCount="312">
  <si>
    <t>DESCRIPTION</t>
  </si>
  <si>
    <t>TOTAL COST</t>
  </si>
  <si>
    <t>SUMMARY</t>
  </si>
  <si>
    <t>DIVISION</t>
  </si>
  <si>
    <t>Sub Total</t>
  </si>
  <si>
    <t>CONCRETE</t>
  </si>
  <si>
    <t>MASONRY</t>
  </si>
  <si>
    <t>METALS</t>
  </si>
  <si>
    <t>FINISHES</t>
  </si>
  <si>
    <t>SPECIALTIES</t>
  </si>
  <si>
    <t>FURNISHINGS</t>
  </si>
  <si>
    <t>SPECIAL CONSTRUCTION</t>
  </si>
  <si>
    <t>ELECTRICAL</t>
  </si>
  <si>
    <t>PLUMBING</t>
  </si>
  <si>
    <t>ESTIMATE CRITERIA</t>
  </si>
  <si>
    <t>SCOPE</t>
  </si>
  <si>
    <t>DRAWINGS</t>
  </si>
  <si>
    <t>SPECIFICATIONS</t>
  </si>
  <si>
    <t>ESTIMATE FORMAT</t>
  </si>
  <si>
    <t>Unit Cost pricing using CSI format</t>
  </si>
  <si>
    <t>LABOR</t>
  </si>
  <si>
    <t>MATERIAL</t>
  </si>
  <si>
    <t>SALES TAX</t>
  </si>
  <si>
    <t>MARKUPS</t>
  </si>
  <si>
    <t>ESCALATION</t>
  </si>
  <si>
    <t>CONTINGENCY</t>
  </si>
  <si>
    <t>Unit Cost pricing includes labor reflecting 40 hour work week. Overtime work and Weekend work is not included</t>
  </si>
  <si>
    <t>The following General Contractor's markups are used for this estimate. Sub Contractor markups are included in unit cost.</t>
  </si>
  <si>
    <t>LOS ANGELES COMMUNITY COLLEGE DISTRICT</t>
  </si>
  <si>
    <t>COST/SF</t>
  </si>
  <si>
    <t>FIRE SUPPRESSION</t>
  </si>
  <si>
    <t>Insulation</t>
  </si>
  <si>
    <t>Main Service and Distribution</t>
  </si>
  <si>
    <t>Machine and Equipment Power</t>
  </si>
  <si>
    <t>ELECTRONIC SAFETY AND SECURITY</t>
  </si>
  <si>
    <t>EARTHWORK</t>
  </si>
  <si>
    <t>EXTERIOR IMPROVEMENTS</t>
  </si>
  <si>
    <t>SITE UTILITIES</t>
  </si>
  <si>
    <t>Unit cost pricing includes material sales tax of 9.0%.</t>
  </si>
  <si>
    <t>EXCLUSIONS</t>
  </si>
  <si>
    <t>ALLOWANCES</t>
  </si>
  <si>
    <t>INCLUSIONS</t>
  </si>
  <si>
    <t>Slab on Grade</t>
  </si>
  <si>
    <t>Roofing and Waterproofing</t>
  </si>
  <si>
    <t>Pre-fabricated Cladding Panels</t>
  </si>
  <si>
    <t>Interior and Exterior Doors</t>
  </si>
  <si>
    <t>Skylights</t>
  </si>
  <si>
    <t>Painting</t>
  </si>
  <si>
    <t>Toilet compartments and accessories</t>
  </si>
  <si>
    <t>Lighting</t>
  </si>
  <si>
    <t>Plumbing Equipment</t>
  </si>
  <si>
    <t>Sanitary waste, vent and domestic water service</t>
  </si>
  <si>
    <t>Industrial service pipework, fittings</t>
  </si>
  <si>
    <t>Kitchen service and connections</t>
  </si>
  <si>
    <t>Storm Drainage System</t>
  </si>
  <si>
    <t>Testing and Sterilization</t>
  </si>
  <si>
    <t>Miscellaneous Plumbing</t>
  </si>
  <si>
    <t>Diffusers, registers and grilles</t>
  </si>
  <si>
    <t>Piping, fittings, valves and insulation</t>
  </si>
  <si>
    <t>Test and Balance</t>
  </si>
  <si>
    <t>Controls and instrumentation</t>
  </si>
  <si>
    <t>Miscellaneous HVAC</t>
  </si>
  <si>
    <t>Emergency Power</t>
  </si>
  <si>
    <t>User convenience power</t>
  </si>
  <si>
    <t>Fire Alarm System</t>
  </si>
  <si>
    <t>Security System</t>
  </si>
  <si>
    <t>Elevator Pits</t>
  </si>
  <si>
    <t>TOTAL BUDGET TO ARCHITECT FOR DESIGN</t>
  </si>
  <si>
    <t>TOTAL CONSTRUCTION BUDGET FOR CONTRACTOR - (N.T.E)</t>
  </si>
  <si>
    <t>Owner carried Design Contingency of 10% for Architect</t>
  </si>
  <si>
    <t>TARGETED CONSTRUCTION AMOUNT</t>
  </si>
  <si>
    <t>PROJECT ESTIMATE WORKSHEET</t>
  </si>
  <si>
    <t>Project Name:</t>
  </si>
  <si>
    <t>School Name:</t>
  </si>
  <si>
    <t>Project No:</t>
  </si>
  <si>
    <t>Address:</t>
  </si>
  <si>
    <t>Status:</t>
  </si>
  <si>
    <t>Renovation:</t>
  </si>
  <si>
    <t>Fund Source:</t>
  </si>
  <si>
    <t>Project Budget</t>
  </si>
  <si>
    <t>New:</t>
  </si>
  <si>
    <t>Prop A</t>
  </si>
  <si>
    <t>Prop AA</t>
  </si>
  <si>
    <t>Bond Est. Constr. Budget:</t>
  </si>
  <si>
    <t>State</t>
  </si>
  <si>
    <t>Measure J</t>
  </si>
  <si>
    <t>PM Name:</t>
  </si>
  <si>
    <t>Creation Date:</t>
  </si>
  <si>
    <t>BUDGET ITEMS</t>
  </si>
  <si>
    <t>%</t>
  </si>
  <si>
    <t>NOTES</t>
  </si>
  <si>
    <t>A.</t>
  </si>
  <si>
    <t>Construction Hard Cost</t>
  </si>
  <si>
    <t>A.1</t>
  </si>
  <si>
    <t xml:space="preserve">Construction Cost - Ref. Detail Cost Estimate </t>
  </si>
  <si>
    <t>Enter the constructoin Estimate in Cell E9</t>
  </si>
  <si>
    <t>A.2</t>
  </si>
  <si>
    <t>Partnering</t>
  </si>
  <si>
    <t>Allowance in estimate ($75,000 divided across TLS, WT2, SMA, SC)</t>
  </si>
  <si>
    <t>Base Const. Cost:</t>
  </si>
  <si>
    <t>A.4</t>
  </si>
  <si>
    <t>Construction Contingency</t>
  </si>
  <si>
    <t>on Base Const. Cost:</t>
  </si>
  <si>
    <t>5% - 15% depends upon complexity. (eg. Parking lot, new const &amp; Renovation) Enter % in highlighted cell</t>
  </si>
  <si>
    <t>A.5</t>
  </si>
  <si>
    <t>Contingency for Owner Initiated CO</t>
  </si>
  <si>
    <t>Use 2%</t>
  </si>
  <si>
    <t>Total Const. Hard Cost:</t>
  </si>
  <si>
    <t>A.6</t>
  </si>
  <si>
    <t>Commissioning</t>
  </si>
  <si>
    <t>on Const. Hard Cost</t>
  </si>
  <si>
    <t>Upto 1%</t>
  </si>
  <si>
    <t>Total Construction Bucket Budget :</t>
  </si>
  <si>
    <t>B.</t>
  </si>
  <si>
    <t>Design Cost</t>
  </si>
  <si>
    <t>B.1</t>
  </si>
  <si>
    <t xml:space="preserve">Programming Architect </t>
  </si>
  <si>
    <t>on Base Const. Cost</t>
  </si>
  <si>
    <t>0.5% - 6% depends upon complexity. Enter % in highlighted cell</t>
  </si>
  <si>
    <t>B.2</t>
  </si>
  <si>
    <t>AOR - Architect &amp; Engineer Design Fee</t>
  </si>
  <si>
    <t>6.25% - 11% depends upon complexity (See Design Fee Guide). Enter % in highlighted cell</t>
  </si>
  <si>
    <t>B.3</t>
  </si>
  <si>
    <t>Design Fee Contingency</t>
  </si>
  <si>
    <t>on  Design Fee</t>
  </si>
  <si>
    <t>5% - 10% depends upon complexity. Enter % in highlighted cell</t>
  </si>
  <si>
    <t>B.4</t>
  </si>
  <si>
    <t xml:space="preserve">Design Assist </t>
  </si>
  <si>
    <t>1% - 3% depends upon complexity. Enter % in highlighted cell</t>
  </si>
  <si>
    <t>B.5</t>
  </si>
  <si>
    <t>Sepciality Consultant</t>
  </si>
  <si>
    <t xml:space="preserve">0.1% - 4% depends on requirements (Hazmat, Survey, Geotech, Estimating etc)  </t>
  </si>
  <si>
    <t>Total Design Budget:</t>
  </si>
  <si>
    <t>C.</t>
  </si>
  <si>
    <t>Other Soft Costs</t>
  </si>
  <si>
    <t>C.1.</t>
  </si>
  <si>
    <t>Project Management</t>
  </si>
  <si>
    <t>on Total Budget</t>
  </si>
  <si>
    <t>Use 6%</t>
  </si>
  <si>
    <t>C.2</t>
  </si>
  <si>
    <t>Program Management</t>
  </si>
  <si>
    <t>N/A</t>
  </si>
  <si>
    <t>C.3</t>
  </si>
  <si>
    <t>Furniture, Fixture &amp; Equipmenet FF&amp;E</t>
  </si>
  <si>
    <t>2% - 9% depends on Requirements. Enter % in highlighted cell</t>
  </si>
  <si>
    <t>C.4</t>
  </si>
  <si>
    <t>Move Managers</t>
  </si>
  <si>
    <t>2% - 4% depends upon complexity. Enter % in highlighted cell</t>
  </si>
  <si>
    <t>C.5</t>
  </si>
  <si>
    <t>Assest Management</t>
  </si>
  <si>
    <t>C.6</t>
  </si>
  <si>
    <t>Testing &amp; Inspection</t>
  </si>
  <si>
    <t>Use 4%</t>
  </si>
  <si>
    <t>C.7</t>
  </si>
  <si>
    <t>OCIP</t>
  </si>
  <si>
    <t>Use 1%</t>
  </si>
  <si>
    <t>C.8</t>
  </si>
  <si>
    <t>Permits &amp; DSA Fee</t>
  </si>
  <si>
    <t>0.5% - 3% of Constuction Hard Cost. Enter % in highlighted cell</t>
  </si>
  <si>
    <t>C.9</t>
  </si>
  <si>
    <t>Legal/Audit Consulting Fees</t>
  </si>
  <si>
    <t>Additional Risk/Contingency. Enter % in highlight cell</t>
  </si>
  <si>
    <t>C.10</t>
  </si>
  <si>
    <t>Master Planning/EIR</t>
  </si>
  <si>
    <t>1% - 2% depends upon complexity. Enter % in highlighted cell</t>
  </si>
  <si>
    <t>Other Soft Costs Budget:</t>
  </si>
  <si>
    <t>Estimated Budget</t>
  </si>
  <si>
    <t xml:space="preserve">Remarks: </t>
  </si>
  <si>
    <t>Mapping to Uii Standard Cost Buckets</t>
  </si>
  <si>
    <t>Construction</t>
  </si>
  <si>
    <t xml:space="preserve">  Construction Hard Cost + Commissioning</t>
  </si>
  <si>
    <t>Construction Contingency incl. Owner Contingency</t>
  </si>
  <si>
    <t>Design</t>
  </si>
  <si>
    <t xml:space="preserve">   AOR Design Fee + Design Assist + Permit &amp; DSA Fee</t>
  </si>
  <si>
    <t>Design Contingency</t>
  </si>
  <si>
    <t>Furniture, Fixtures &amp; Equipment</t>
  </si>
  <si>
    <t>Inspection and Testing</t>
  </si>
  <si>
    <t>Speciality Consulting</t>
  </si>
  <si>
    <t>Pre-Design/Programming</t>
  </si>
  <si>
    <t xml:space="preserve">   Pre-programming Architect + Master Planning / EIR</t>
  </si>
  <si>
    <t>Legal / Audit</t>
  </si>
  <si>
    <t>Asset Management</t>
  </si>
  <si>
    <t>Total Estimate:</t>
  </si>
  <si>
    <t>Summary</t>
  </si>
  <si>
    <t>Construction Cost</t>
  </si>
  <si>
    <t>Soft Costs</t>
  </si>
  <si>
    <t>Excluding PMO</t>
  </si>
  <si>
    <t>5% - 15%</t>
  </si>
  <si>
    <t>1% - 3%</t>
  </si>
  <si>
    <t>6% - 15%</t>
  </si>
  <si>
    <t>5% - 10%</t>
  </si>
  <si>
    <t>on Design Fee</t>
  </si>
  <si>
    <t xml:space="preserve">Pre-Const. - LLB Design Assist </t>
  </si>
  <si>
    <t>0.5% - 4%</t>
  </si>
  <si>
    <t>of Project Budget</t>
  </si>
  <si>
    <t>2% - 9%</t>
  </si>
  <si>
    <t>2% - 4%</t>
  </si>
  <si>
    <t>0.5% - 3%</t>
  </si>
  <si>
    <t>Legal/Audit</t>
  </si>
  <si>
    <t>Add'l Risk - Assign as Needed</t>
  </si>
  <si>
    <t>1% - 2%</t>
  </si>
  <si>
    <t>Los Angeles Harbor College</t>
  </si>
  <si>
    <t xml:space="preserve">Dated: </t>
  </si>
  <si>
    <t>Demolition of existing structures</t>
  </si>
  <si>
    <t>Hazardous Material Abatement</t>
  </si>
  <si>
    <t>Foundations</t>
  </si>
  <si>
    <t>Reinforced Concrete Walls &amp; Beams</t>
  </si>
  <si>
    <t>Suspended Floors</t>
  </si>
  <si>
    <t xml:space="preserve">Misc Concrete </t>
  </si>
  <si>
    <t>CMU Block Walls</t>
  </si>
  <si>
    <t>GENERAL CONDITIONS (included below)</t>
  </si>
  <si>
    <t>WOOD &amp; PLASTICS</t>
  </si>
  <si>
    <t>THERMAL &amp; MOISTURE PROTECTION</t>
  </si>
  <si>
    <t>OPENINGS</t>
  </si>
  <si>
    <t>CONVEYING EQUIPMENT</t>
  </si>
  <si>
    <t>HEATING, VENTILATION &amp; AIR CONDITIONING</t>
  </si>
  <si>
    <t>COMMUNICATIONS</t>
  </si>
  <si>
    <t xml:space="preserve">Structural Steel </t>
  </si>
  <si>
    <t>Metal Decking</t>
  </si>
  <si>
    <t>Misc Steel</t>
  </si>
  <si>
    <t>Structural Fireproofing</t>
  </si>
  <si>
    <t>Cabinets and Casework</t>
  </si>
  <si>
    <t>Countertops</t>
  </si>
  <si>
    <t>Concession Stands</t>
  </si>
  <si>
    <t>Roof Accessories</t>
  </si>
  <si>
    <t>Windows and Curtain Wall</t>
  </si>
  <si>
    <t>Misc Doors and Gates</t>
  </si>
  <si>
    <t>Interior Partitions</t>
  </si>
  <si>
    <t xml:space="preserve">Exterior Framing </t>
  </si>
  <si>
    <t>Interior Wall Finishes</t>
  </si>
  <si>
    <t>Floor Finishes</t>
  </si>
  <si>
    <t>Ceiling Finishes</t>
  </si>
  <si>
    <t xml:space="preserve">Exterior Wall Finishes </t>
  </si>
  <si>
    <t>Misc Finishes</t>
  </si>
  <si>
    <t>Display boards, Signage and graphics</t>
  </si>
  <si>
    <t>Amenities and Convenience items</t>
  </si>
  <si>
    <t>Shelving and Millwork</t>
  </si>
  <si>
    <t>Protective guards, Barriers and Bumpers</t>
  </si>
  <si>
    <t>Parking Control Equipment</t>
  </si>
  <si>
    <t>Loading Dock Equipment</t>
  </si>
  <si>
    <t>EQUIPMENT (Fixed)</t>
  </si>
  <si>
    <t>Dark Room Equipment</t>
  </si>
  <si>
    <t>Kitchen Equipment</t>
  </si>
  <si>
    <t>Theater Equipment</t>
  </si>
  <si>
    <t>Laboratory Equipment</t>
  </si>
  <si>
    <t>Rigging Equipment</t>
  </si>
  <si>
    <t>Athletic Equipment</t>
  </si>
  <si>
    <t>Playfield Equipment and Structures</t>
  </si>
  <si>
    <t>Louvers and Blinds</t>
  </si>
  <si>
    <t>Laboratory Casework</t>
  </si>
  <si>
    <t>Entrance Mats</t>
  </si>
  <si>
    <t>Fixed Audience Seating</t>
  </si>
  <si>
    <t>Pre-Engineered Structure</t>
  </si>
  <si>
    <t>Grand Stands and Bleachers</t>
  </si>
  <si>
    <t>Passenger Elevators</t>
  </si>
  <si>
    <t>Freight Elevators</t>
  </si>
  <si>
    <t>Wheel Chair Lifts</t>
  </si>
  <si>
    <t>Fire Suppression System</t>
  </si>
  <si>
    <t>Plumbing Fixtures with finish piping</t>
  </si>
  <si>
    <t>Gas Piping System</t>
  </si>
  <si>
    <t>Air Handling Equipment and Ventilation</t>
  </si>
  <si>
    <t>Air Distribution</t>
  </si>
  <si>
    <t>Misc Electrical</t>
  </si>
  <si>
    <t>Audio Visual</t>
  </si>
  <si>
    <t>Telephone/Data systems</t>
  </si>
  <si>
    <t>Site Clearing</t>
  </si>
  <si>
    <t>Hazardous Remediations</t>
  </si>
  <si>
    <t>Site Earthwork</t>
  </si>
  <si>
    <t>Drilled Piles</t>
  </si>
  <si>
    <t>Paving and Sidewalks</t>
  </si>
  <si>
    <t>Athletic Paving and Surfacing</t>
  </si>
  <si>
    <t>Chainlink Fence and Gates</t>
  </si>
  <si>
    <t>Retaining Walls</t>
  </si>
  <si>
    <t>Landscaping and Irrigation</t>
  </si>
  <si>
    <t>Site Furnishing and Misc</t>
  </si>
  <si>
    <t>Water Distribution Piping</t>
  </si>
  <si>
    <t>Sanitary Sewer Piping</t>
  </si>
  <si>
    <t>Storm Drainage Piping</t>
  </si>
  <si>
    <t>Natural Gas Distribution Piping</t>
  </si>
  <si>
    <t>Underground Electrical Utility</t>
  </si>
  <si>
    <t xml:space="preserve">Underground Data and Communications </t>
  </si>
  <si>
    <t>Misc Utility Structures - Manholes, catchbasins etc.</t>
  </si>
  <si>
    <t>EXISTING CONDITIONS</t>
  </si>
  <si>
    <t>Removal of existing utilities</t>
  </si>
  <si>
    <t>DEPARTMENT OF FACILITIES PLANNING AND DEVELOPMENT</t>
  </si>
  <si>
    <t>SUSTAINABLE BUILDNG PROGRAM</t>
  </si>
  <si>
    <t>SELECT COLLEGE</t>
  </si>
  <si>
    <t>XXXXX Building</t>
  </si>
  <si>
    <t>Prepared by</t>
  </si>
  <si>
    <t>EAST LOS ANGELES COLLEGE</t>
  </si>
  <si>
    <t>LOS ANGELES CITY COLLEGE</t>
  </si>
  <si>
    <t>LOS ANGELES HARBOR COLLEGE</t>
  </si>
  <si>
    <t>LOS ANGELES MISSION COLLEGE</t>
  </si>
  <si>
    <t>LOS ANGELES PIERCE COLLEGE</t>
  </si>
  <si>
    <t>LOS ANGELES SOUTHWEST COLLEGE</t>
  </si>
  <si>
    <t>LOS ANGELES TRADE COLLEGE</t>
  </si>
  <si>
    <t>LOS ANGELES VALLEY COLLEGE</t>
  </si>
  <si>
    <t>WEST LOS ANGELES COLLEGE</t>
  </si>
  <si>
    <t>Input Building SF =</t>
  </si>
  <si>
    <t xml:space="preserve"> </t>
  </si>
  <si>
    <t>Federal Funding Requirements (if applicable) at</t>
  </si>
  <si>
    <t>Premium for LLB Contractors (if applicable) at</t>
  </si>
  <si>
    <t xml:space="preserve">General Conditions &amp; Requirements at </t>
  </si>
  <si>
    <t>Contractor's Overhead and Profit at</t>
  </si>
  <si>
    <t xml:space="preserve">Bonds and Insurance at </t>
  </si>
  <si>
    <t xml:space="preserve">Escalation to mid point of Construction at x.x% / year for  x months </t>
  </si>
  <si>
    <t>Gross Receipt Tax at</t>
  </si>
  <si>
    <t>Material prices as calculated in unit cost is based on</t>
  </si>
  <si>
    <t>50% CONSTRUCTION DOCUMENT COST ESTIMATE</t>
  </si>
  <si>
    <t>General Conditions and General Requirements at __________</t>
  </si>
  <si>
    <t>Contractor's Overhead and Profit at ___________</t>
  </si>
  <si>
    <t>Insurance and Bonds at __________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</si>
</sst>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#,##0.00000"/>
    <numFmt numFmtId="170" formatCode="#,##0.0000"/>
    <numFmt numFmtId="171" formatCode="&quot;$&quot;#,##0.00"/>
    <numFmt numFmtId="172" formatCode="0.000%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</numFmts>
  <fonts count="69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Times New Roman"/>
      <family val="1"/>
    </font>
    <font>
      <b/>
      <u val="single"/>
      <sz val="10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55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sz val="9"/>
      <color theme="0" tint="-0.24997000396251678"/>
      <name val="Arial"/>
      <family val="2"/>
    </font>
    <font>
      <sz val="9"/>
      <color theme="0" tint="-0.3499799966812134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4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double"/>
    </border>
    <border>
      <left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7" borderId="0" xfId="0" applyFont="1" applyFill="1" applyAlignment="1">
      <alignment/>
    </xf>
    <xf numFmtId="165" fontId="8" fillId="0" borderId="0" xfId="44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5" fontId="11" fillId="0" borderId="0" xfId="44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68" fontId="11" fillId="0" borderId="10" xfId="0" applyNumberFormat="1" applyFont="1" applyBorder="1" applyAlignment="1">
      <alignment horizontal="center" vertical="center"/>
    </xf>
    <xf numFmtId="44" fontId="11" fillId="0" borderId="10" xfId="44" applyFont="1" applyBorder="1" applyAlignment="1">
      <alignment horizontal="left" vertical="center"/>
    </xf>
    <xf numFmtId="168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44" fontId="11" fillId="0" borderId="11" xfId="44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left" vertical="center" indent="2"/>
    </xf>
    <xf numFmtId="44" fontId="11" fillId="0" borderId="0" xfId="44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 indent="1"/>
    </xf>
    <xf numFmtId="168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4" fontId="12" fillId="0" borderId="0" xfId="44" applyFont="1" applyBorder="1" applyAlignment="1">
      <alignment horizontal="center" vertical="center"/>
    </xf>
    <xf numFmtId="44" fontId="11" fillId="0" borderId="0" xfId="44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7" fontId="11" fillId="0" borderId="0" xfId="44" applyNumberFormat="1" applyFont="1" applyBorder="1" applyAlignment="1">
      <alignment horizontal="left" vertical="center" indent="1"/>
    </xf>
    <xf numFmtId="49" fontId="11" fillId="0" borderId="13" xfId="0" applyNumberFormat="1" applyFont="1" applyBorder="1" applyAlignment="1" applyProtection="1">
      <alignment horizontal="left" vertical="center" indent="1"/>
      <protection locked="0"/>
    </xf>
    <xf numFmtId="42" fontId="11" fillId="33" borderId="13" xfId="44" applyNumberFormat="1" applyFont="1" applyFill="1" applyBorder="1" applyAlignment="1">
      <alignment vertical="center"/>
    </xf>
    <xf numFmtId="165" fontId="11" fillId="0" borderId="0" xfId="44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65" fontId="11" fillId="34" borderId="0" xfId="44" applyNumberFormat="1" applyFont="1" applyFill="1" applyBorder="1" applyAlignment="1">
      <alignment vertical="center"/>
    </xf>
    <xf numFmtId="49" fontId="11" fillId="0" borderId="0" xfId="0" applyNumberFormat="1" applyFont="1" applyBorder="1" applyAlignment="1" applyProtection="1">
      <alignment horizontal="left" vertical="center" indent="1"/>
      <protection locked="0"/>
    </xf>
    <xf numFmtId="165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horizontal="left" vertical="center"/>
    </xf>
    <xf numFmtId="14" fontId="11" fillId="0" borderId="14" xfId="0" applyNumberFormat="1" applyFont="1" applyBorder="1" applyAlignment="1">
      <alignment horizontal="center" vertical="center"/>
    </xf>
    <xf numFmtId="44" fontId="11" fillId="0" borderId="0" xfId="44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4" fontId="10" fillId="0" borderId="14" xfId="44" applyFont="1" applyBorder="1" applyAlignment="1">
      <alignment horizontal="center" vertical="center"/>
    </xf>
    <xf numFmtId="0" fontId="13" fillId="35" borderId="11" xfId="0" applyFont="1" applyFill="1" applyBorder="1" applyAlignment="1">
      <alignment horizontal="left" vertical="center"/>
    </xf>
    <xf numFmtId="0" fontId="13" fillId="35" borderId="15" xfId="0" applyFont="1" applyFill="1" applyBorder="1" applyAlignment="1">
      <alignment horizontal="left" vertical="center"/>
    </xf>
    <xf numFmtId="0" fontId="14" fillId="35" borderId="11" xfId="0" applyFont="1" applyFill="1" applyBorder="1" applyAlignment="1" quotePrefix="1">
      <alignment horizontal="center" vertical="center"/>
    </xf>
    <xf numFmtId="0" fontId="14" fillId="35" borderId="11" xfId="0" applyFont="1" applyFill="1" applyBorder="1" applyAlignment="1">
      <alignment horizontal="left" vertical="center"/>
    </xf>
    <xf numFmtId="165" fontId="13" fillId="35" borderId="11" xfId="44" applyNumberFormat="1" applyFont="1" applyFill="1" applyBorder="1" applyAlignment="1">
      <alignment horizontal="center" vertical="center" wrapText="1"/>
    </xf>
    <xf numFmtId="44" fontId="13" fillId="35" borderId="11" xfId="44" applyFont="1" applyFill="1" applyBorder="1" applyAlignment="1">
      <alignment horizontal="center" vertical="center" wrapText="1"/>
    </xf>
    <xf numFmtId="165" fontId="13" fillId="35" borderId="16" xfId="44" applyNumberFormat="1" applyFont="1" applyFill="1" applyBorder="1" applyAlignment="1" quotePrefix="1">
      <alignment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Fill="1" applyBorder="1" applyAlignment="1" quotePrefix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6" fontId="11" fillId="0" borderId="17" xfId="0" applyNumberFormat="1" applyFont="1" applyBorder="1" applyAlignment="1">
      <alignment horizontal="right" vertical="center"/>
    </xf>
    <xf numFmtId="10" fontId="11" fillId="0" borderId="17" xfId="0" applyNumberFormat="1" applyFont="1" applyFill="1" applyBorder="1" applyAlignment="1">
      <alignment horizontal="center" vertical="center" wrapText="1"/>
    </xf>
    <xf numFmtId="3" fontId="11" fillId="0" borderId="18" xfId="44" applyNumberFormat="1" applyFont="1" applyFill="1" applyBorder="1" applyAlignment="1">
      <alignment vertical="center"/>
    </xf>
    <xf numFmtId="3" fontId="11" fillId="0" borderId="17" xfId="44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0" xfId="0" applyFont="1" applyFill="1" applyBorder="1" applyAlignment="1" quotePrefix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6" fontId="11" fillId="0" borderId="0" xfId="0" applyNumberFormat="1" applyFont="1" applyBorder="1" applyAlignment="1">
      <alignment horizontal="right" vertical="center"/>
    </xf>
    <xf numFmtId="6" fontId="11" fillId="0" borderId="0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left" vertical="center"/>
    </xf>
    <xf numFmtId="3" fontId="11" fillId="0" borderId="0" xfId="44" applyNumberFormat="1" applyFont="1" applyFill="1" applyBorder="1" applyAlignment="1">
      <alignment horizontal="left" vertical="center"/>
    </xf>
    <xf numFmtId="3" fontId="11" fillId="0" borderId="0" xfId="44" applyNumberFormat="1" applyFont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right" vertical="center"/>
    </xf>
    <xf numFmtId="6" fontId="11" fillId="0" borderId="18" xfId="0" applyNumberFormat="1" applyFont="1" applyBorder="1" applyAlignment="1">
      <alignment horizontal="right" vertical="center"/>
    </xf>
    <xf numFmtId="6" fontId="11" fillId="0" borderId="18" xfId="0" applyNumberFormat="1" applyFont="1" applyFill="1" applyBorder="1" applyAlignment="1">
      <alignment horizontal="right" vertical="center"/>
    </xf>
    <xf numFmtId="9" fontId="11" fillId="0" borderId="0" xfId="0" applyNumberFormat="1" applyFont="1" applyFill="1" applyBorder="1" applyAlignment="1">
      <alignment horizontal="center" vertical="center"/>
    </xf>
    <xf numFmtId="6" fontId="11" fillId="0" borderId="0" xfId="0" applyNumberFormat="1" applyFont="1" applyBorder="1" applyAlignment="1">
      <alignment horizontal="left" vertical="center"/>
    </xf>
    <xf numFmtId="10" fontId="11" fillId="0" borderId="0" xfId="0" applyNumberFormat="1" applyFont="1" applyFill="1" applyBorder="1" applyAlignment="1" quotePrefix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9" fontId="61" fillId="0" borderId="0" xfId="0" applyNumberFormat="1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left" vertical="center"/>
    </xf>
    <xf numFmtId="6" fontId="61" fillId="0" borderId="18" xfId="0" applyNumberFormat="1" applyFont="1" applyFill="1" applyBorder="1" applyAlignment="1">
      <alignment horizontal="right" vertical="center"/>
    </xf>
    <xf numFmtId="0" fontId="61" fillId="0" borderId="18" xfId="0" applyFont="1" applyFill="1" applyBorder="1" applyAlignment="1">
      <alignment horizontal="right" vertical="center"/>
    </xf>
    <xf numFmtId="168" fontId="11" fillId="0" borderId="0" xfId="0" applyNumberFormat="1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right" vertical="center"/>
    </xf>
    <xf numFmtId="169" fontId="11" fillId="0" borderId="0" xfId="44" applyNumberFormat="1" applyFont="1" applyFill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 quotePrefix="1">
      <alignment horizontal="left" vertical="center"/>
    </xf>
    <xf numFmtId="10" fontId="11" fillId="0" borderId="0" xfId="0" applyNumberFormat="1" applyFont="1" applyFill="1" applyBorder="1" applyAlignment="1">
      <alignment horizontal="center" vertical="center"/>
    </xf>
    <xf numFmtId="170" fontId="11" fillId="0" borderId="0" xfId="44" applyNumberFormat="1" applyFont="1" applyFill="1" applyBorder="1" applyAlignment="1">
      <alignment horizontal="left" vertical="center"/>
    </xf>
    <xf numFmtId="6" fontId="11" fillId="0" borderId="0" xfId="0" applyNumberFormat="1" applyFont="1" applyFill="1" applyBorder="1" applyAlignment="1">
      <alignment horizontal="center" vertical="center"/>
    </xf>
    <xf numFmtId="6" fontId="11" fillId="0" borderId="0" xfId="0" applyNumberFormat="1" applyFont="1" applyBorder="1" applyAlignment="1">
      <alignment horizontal="center" vertical="center"/>
    </xf>
    <xf numFmtId="8" fontId="11" fillId="0" borderId="0" xfId="0" applyNumberFormat="1" applyFont="1" applyFill="1" applyBorder="1" applyAlignment="1">
      <alignment horizontal="right" vertical="center"/>
    </xf>
    <xf numFmtId="168" fontId="11" fillId="0" borderId="0" xfId="0" applyNumberFormat="1" applyFont="1" applyFill="1" applyBorder="1" applyAlignment="1">
      <alignment horizontal="left" vertical="center"/>
    </xf>
    <xf numFmtId="6" fontId="61" fillId="0" borderId="18" xfId="0" applyNumberFormat="1" applyFont="1" applyBorder="1" applyAlignment="1">
      <alignment horizontal="right" vertical="center"/>
    </xf>
    <xf numFmtId="0" fontId="62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9" fontId="62" fillId="0" borderId="0" xfId="0" applyNumberFormat="1" applyFont="1" applyFill="1" applyBorder="1" applyAlignment="1">
      <alignment horizontal="center" vertical="center"/>
    </xf>
    <xf numFmtId="6" fontId="63" fillId="0" borderId="0" xfId="0" applyNumberFormat="1" applyFont="1" applyFill="1" applyBorder="1" applyAlignment="1">
      <alignment horizontal="center" vertical="center"/>
    </xf>
    <xf numFmtId="6" fontId="11" fillId="0" borderId="0" xfId="0" applyNumberFormat="1" applyFont="1" applyFill="1" applyBorder="1" applyAlignment="1">
      <alignment horizontal="left" vertical="center"/>
    </xf>
    <xf numFmtId="9" fontId="11" fillId="0" borderId="0" xfId="57" applyFont="1" applyAlignment="1">
      <alignment vertical="center"/>
    </xf>
    <xf numFmtId="0" fontId="11" fillId="0" borderId="0" xfId="0" applyFont="1" applyFill="1" applyBorder="1" applyAlignment="1">
      <alignment vertical="center"/>
    </xf>
    <xf numFmtId="6" fontId="11" fillId="0" borderId="0" xfId="0" applyNumberFormat="1" applyFont="1" applyFill="1" applyBorder="1" applyAlignment="1">
      <alignment horizontal="right" vertical="center" wrapText="1"/>
    </xf>
    <xf numFmtId="3" fontId="11" fillId="0" borderId="0" xfId="44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36" borderId="11" xfId="0" applyFont="1" applyFill="1" applyBorder="1" applyAlignment="1">
      <alignment vertical="center"/>
    </xf>
    <xf numFmtId="168" fontId="11" fillId="36" borderId="11" xfId="0" applyNumberFormat="1" applyFont="1" applyFill="1" applyBorder="1" applyAlignment="1">
      <alignment horizontal="center" vertical="center"/>
    </xf>
    <xf numFmtId="0" fontId="64" fillId="36" borderId="11" xfId="0" applyFont="1" applyFill="1" applyBorder="1" applyAlignment="1">
      <alignment vertical="center"/>
    </xf>
    <xf numFmtId="6" fontId="64" fillId="36" borderId="11" xfId="0" applyNumberFormat="1" applyFont="1" applyFill="1" applyBorder="1" applyAlignment="1">
      <alignment vertical="center"/>
    </xf>
    <xf numFmtId="168" fontId="10" fillId="36" borderId="11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3" fontId="10" fillId="36" borderId="11" xfId="44" applyNumberFormat="1" applyFont="1" applyFill="1" applyBorder="1" applyAlignment="1">
      <alignment vertical="center"/>
    </xf>
    <xf numFmtId="0" fontId="11" fillId="36" borderId="20" xfId="0" applyFont="1" applyFill="1" applyBorder="1" applyAlignment="1">
      <alignment vertical="center"/>
    </xf>
    <xf numFmtId="44" fontId="11" fillId="0" borderId="0" xfId="44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0" fontId="11" fillId="0" borderId="13" xfId="0" applyFont="1" applyBorder="1" applyAlignment="1">
      <alignment vertical="center"/>
    </xf>
    <xf numFmtId="168" fontId="11" fillId="0" borderId="13" xfId="0" applyNumberFormat="1" applyFont="1" applyBorder="1" applyAlignment="1">
      <alignment horizontal="center" vertical="center"/>
    </xf>
    <xf numFmtId="168" fontId="11" fillId="0" borderId="12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vertical="center"/>
    </xf>
    <xf numFmtId="171" fontId="1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horizontal="left" vertical="center"/>
    </xf>
    <xf numFmtId="171" fontId="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8" fontId="8" fillId="0" borderId="0" xfId="0" applyNumberFormat="1" applyFont="1" applyBorder="1" applyAlignment="1">
      <alignment horizontal="center" vertical="center"/>
    </xf>
    <xf numFmtId="6" fontId="8" fillId="0" borderId="0" xfId="0" applyNumberFormat="1" applyFont="1" applyBorder="1" applyAlignment="1">
      <alignment horizontal="right" vertical="center"/>
    </xf>
    <xf numFmtId="168" fontId="8" fillId="0" borderId="0" xfId="0" applyNumberFormat="1" applyFont="1" applyBorder="1" applyAlignment="1">
      <alignment horizontal="left" vertical="center"/>
    </xf>
    <xf numFmtId="44" fontId="8" fillId="0" borderId="0" xfId="44" applyFont="1" applyBorder="1" applyAlignment="1">
      <alignment horizontal="center" vertical="center"/>
    </xf>
    <xf numFmtId="0" fontId="8" fillId="0" borderId="0" xfId="0" applyNumberFormat="1" applyFont="1" applyBorder="1" applyAlignment="1" quotePrefix="1">
      <alignment horizont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67" fillId="0" borderId="18" xfId="0" applyFont="1" applyBorder="1" applyAlignment="1">
      <alignment horizontal="right" vertical="center"/>
    </xf>
    <xf numFmtId="6" fontId="67" fillId="0" borderId="18" xfId="0" applyNumberFormat="1" applyFont="1" applyBorder="1" applyAlignment="1">
      <alignment horizontal="right" vertical="center"/>
    </xf>
    <xf numFmtId="168" fontId="8" fillId="0" borderId="18" xfId="0" applyNumberFormat="1" applyFont="1" applyBorder="1" applyAlignment="1">
      <alignment horizontal="left" vertical="center"/>
    </xf>
    <xf numFmtId="168" fontId="8" fillId="0" borderId="18" xfId="0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left" vertical="center"/>
    </xf>
    <xf numFmtId="44" fontId="8" fillId="0" borderId="0" xfId="44" applyFont="1" applyAlignment="1">
      <alignment horizontal="center" vertical="center"/>
    </xf>
    <xf numFmtId="0" fontId="8" fillId="0" borderId="13" xfId="0" applyFont="1" applyBorder="1" applyAlignment="1">
      <alignment vertical="center"/>
    </xf>
    <xf numFmtId="168" fontId="8" fillId="0" borderId="13" xfId="0" applyNumberFormat="1" applyFont="1" applyBorder="1" applyAlignment="1">
      <alignment horizontal="center" vertical="center"/>
    </xf>
    <xf numFmtId="6" fontId="8" fillId="0" borderId="13" xfId="0" applyNumberFormat="1" applyFont="1" applyBorder="1" applyAlignment="1">
      <alignment horizontal="right" vertical="center"/>
    </xf>
    <xf numFmtId="168" fontId="8" fillId="0" borderId="13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9" fontId="8" fillId="0" borderId="0" xfId="57" applyFont="1" applyAlignment="1" quotePrefix="1">
      <alignment horizontal="center" vertical="center"/>
    </xf>
    <xf numFmtId="9" fontId="8" fillId="0" borderId="0" xfId="57" applyFont="1" applyAlignment="1">
      <alignment horizontal="center" vertical="center"/>
    </xf>
    <xf numFmtId="9" fontId="8" fillId="0" borderId="0" xfId="57" applyFont="1" applyAlignment="1">
      <alignment horizontal="right" vertical="center"/>
    </xf>
    <xf numFmtId="0" fontId="2" fillId="37" borderId="0" xfId="0" applyFont="1" applyFill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/>
      <protection locked="0"/>
    </xf>
    <xf numFmtId="165" fontId="2" fillId="0" borderId="0" xfId="44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37" borderId="0" xfId="0" applyFont="1" applyFill="1" applyAlignment="1" applyProtection="1">
      <alignment/>
      <protection/>
    </xf>
    <xf numFmtId="0" fontId="2" fillId="7" borderId="0" xfId="0" applyFont="1" applyFill="1" applyAlignment="1" applyProtection="1">
      <alignment/>
      <protection/>
    </xf>
    <xf numFmtId="0" fontId="2" fillId="37" borderId="13" xfId="0" applyFont="1" applyFill="1" applyBorder="1" applyAlignment="1" applyProtection="1">
      <alignment/>
      <protection/>
    </xf>
    <xf numFmtId="0" fontId="1" fillId="32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165" fontId="1" fillId="0" borderId="0" xfId="44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 wrapText="1" inden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wrapText="1" inden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165" fontId="2" fillId="0" borderId="13" xfId="44" applyNumberFormat="1" applyFont="1" applyBorder="1" applyAlignment="1" applyProtection="1">
      <alignment/>
      <protection locked="0"/>
    </xf>
    <xf numFmtId="0" fontId="1" fillId="32" borderId="0" xfId="0" applyFont="1" applyFill="1" applyAlignment="1" applyProtection="1">
      <alignment vertical="center"/>
      <protection locked="0"/>
    </xf>
    <xf numFmtId="0" fontId="1" fillId="32" borderId="0" xfId="0" applyFont="1" applyFill="1" applyAlignment="1" applyProtection="1">
      <alignment horizontal="right" vertical="center"/>
      <protection locked="0"/>
    </xf>
    <xf numFmtId="44" fontId="1" fillId="32" borderId="0" xfId="44" applyFont="1" applyFill="1" applyAlignment="1" applyProtection="1">
      <alignment vertical="center"/>
      <protection locked="0"/>
    </xf>
    <xf numFmtId="165" fontId="1" fillId="32" borderId="0" xfId="44" applyNumberFormat="1" applyFont="1" applyFill="1" applyAlignment="1" applyProtection="1">
      <alignment vertical="center"/>
      <protection locked="0"/>
    </xf>
    <xf numFmtId="10" fontId="2" fillId="0" borderId="0" xfId="57" applyNumberFormat="1" applyFont="1" applyAlignment="1" applyProtection="1">
      <alignment/>
      <protection locked="0"/>
    </xf>
    <xf numFmtId="0" fontId="2" fillId="32" borderId="0" xfId="0" applyFont="1" applyFill="1" applyAlignment="1" applyProtection="1">
      <alignment/>
      <protection locked="0"/>
    </xf>
    <xf numFmtId="172" fontId="2" fillId="0" borderId="0" xfId="0" applyNumberFormat="1" applyFont="1" applyAlignment="1" applyProtection="1">
      <alignment/>
      <protection/>
    </xf>
    <xf numFmtId="44" fontId="1" fillId="0" borderId="0" xfId="44" applyNumberFormat="1" applyFont="1" applyAlignment="1" applyProtection="1">
      <alignment/>
      <protection/>
    </xf>
    <xf numFmtId="44" fontId="2" fillId="0" borderId="0" xfId="44" applyNumberFormat="1" applyFont="1" applyAlignment="1" applyProtection="1">
      <alignment/>
      <protection locked="0"/>
    </xf>
    <xf numFmtId="44" fontId="2" fillId="0" borderId="13" xfId="0" applyNumberFormat="1" applyFont="1" applyBorder="1" applyAlignment="1" applyProtection="1">
      <alignment/>
      <protection locked="0"/>
    </xf>
    <xf numFmtId="44" fontId="1" fillId="32" borderId="0" xfId="44" applyNumberFormat="1" applyFont="1" applyFill="1" applyAlignment="1" applyProtection="1">
      <alignment vertical="center"/>
      <protection locked="0"/>
    </xf>
    <xf numFmtId="0" fontId="1" fillId="32" borderId="0" xfId="0" applyFont="1" applyFill="1" applyAlignment="1" applyProtection="1">
      <alignment vertical="center"/>
      <protection/>
    </xf>
    <xf numFmtId="0" fontId="1" fillId="32" borderId="0" xfId="0" applyFont="1" applyFill="1" applyAlignment="1" applyProtection="1">
      <alignment horizontal="right" vertical="center"/>
      <protection/>
    </xf>
    <xf numFmtId="44" fontId="1" fillId="32" borderId="0" xfId="44" applyFont="1" applyFill="1" applyAlignment="1" applyProtection="1">
      <alignment vertical="center"/>
      <protection/>
    </xf>
    <xf numFmtId="165" fontId="1" fillId="32" borderId="0" xfId="44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44" fontId="1" fillId="0" borderId="0" xfId="44" applyFont="1" applyFill="1" applyAlignment="1" applyProtection="1">
      <alignment vertical="center"/>
      <protection/>
    </xf>
    <xf numFmtId="165" fontId="1" fillId="0" borderId="0" xfId="44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10" fontId="2" fillId="0" borderId="0" xfId="57" applyNumberFormat="1" applyFont="1" applyAlignment="1" applyProtection="1">
      <alignment/>
      <protection/>
    </xf>
    <xf numFmtId="165" fontId="2" fillId="2" borderId="21" xfId="44" applyNumberFormat="1" applyFont="1" applyFill="1" applyBorder="1" applyAlignment="1" applyProtection="1">
      <alignment/>
      <protection locked="0"/>
    </xf>
    <xf numFmtId="10" fontId="2" fillId="2" borderId="21" xfId="57" applyNumberFormat="1" applyFont="1" applyFill="1" applyBorder="1" applyAlignment="1" applyProtection="1">
      <alignment/>
      <protection locked="0"/>
    </xf>
    <xf numFmtId="0" fontId="1" fillId="2" borderId="21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0" fontId="3" fillId="4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68" fillId="0" borderId="22" xfId="0" applyFont="1" applyBorder="1" applyAlignment="1" quotePrefix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/>
    </xf>
    <xf numFmtId="0" fontId="10" fillId="0" borderId="0" xfId="0" applyFont="1" applyBorder="1" applyAlignment="1" quotePrefix="1">
      <alignment horizontal="right" vertical="center"/>
    </xf>
    <xf numFmtId="0" fontId="13" fillId="35" borderId="11" xfId="0" applyFont="1" applyFill="1" applyBorder="1" applyAlignment="1">
      <alignment horizontal="center" vertical="center" wrapText="1"/>
    </xf>
    <xf numFmtId="0" fontId="3" fillId="32" borderId="0" xfId="0" applyFont="1" applyFill="1" applyAlignment="1" applyProtection="1">
      <alignment horizontal="center"/>
      <protection/>
    </xf>
    <xf numFmtId="0" fontId="3" fillId="7" borderId="0" xfId="0" applyFont="1" applyFill="1" applyAlignment="1" applyProtection="1">
      <alignment horizontal="center"/>
      <protection/>
    </xf>
    <xf numFmtId="0" fontId="2" fillId="7" borderId="0" xfId="0" applyFont="1" applyFill="1" applyAlignment="1" applyProtection="1">
      <alignment horizontal="center"/>
      <protection/>
    </xf>
    <xf numFmtId="0" fontId="16" fillId="7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5</xdr:row>
      <xdr:rowOff>133350</xdr:rowOff>
    </xdr:from>
    <xdr:to>
      <xdr:col>1</xdr:col>
      <xdr:colOff>295275</xdr:colOff>
      <xdr:row>8</xdr:row>
      <xdr:rowOff>209550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42975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61925"/>
          <a:ext cx="5924550" cy="104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495425"/>
          <a:ext cx="5924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675" y="1695450"/>
          <a:ext cx="585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7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61925"/>
          <a:ext cx="6534150" cy="104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5</xdr:col>
      <xdr:colOff>0</xdr:colOff>
      <xdr:row>9</xdr:row>
      <xdr:rowOff>0</xdr:rowOff>
    </xdr:to>
    <xdr:sp>
      <xdr:nvSpPr>
        <xdr:cNvPr id="2" name="Rectangle 3"/>
        <xdr:cNvSpPr>
          <a:spLocks/>
        </xdr:cNvSpPr>
      </xdr:nvSpPr>
      <xdr:spPr>
        <a:xfrm>
          <a:off x="0" y="1533525"/>
          <a:ext cx="65341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174</xdr:row>
      <xdr:rowOff>0</xdr:rowOff>
    </xdr:from>
    <xdr:to>
      <xdr:col>5</xdr:col>
      <xdr:colOff>0</xdr:colOff>
      <xdr:row>175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6675" y="28632150"/>
          <a:ext cx="6467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175</xdr:row>
      <xdr:rowOff>0</xdr:rowOff>
    </xdr:from>
    <xdr:to>
      <xdr:col>5</xdr:col>
      <xdr:colOff>0</xdr:colOff>
      <xdr:row>176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6675" y="28841700"/>
          <a:ext cx="6467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177</xdr:row>
      <xdr:rowOff>0</xdr:rowOff>
    </xdr:from>
    <xdr:to>
      <xdr:col>5</xdr:col>
      <xdr:colOff>0</xdr:colOff>
      <xdr:row>178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6675" y="28841700"/>
          <a:ext cx="6467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7</xdr:row>
      <xdr:rowOff>0</xdr:rowOff>
    </xdr:to>
    <xdr:sp>
      <xdr:nvSpPr>
        <xdr:cNvPr id="6" name="Rectangle 2"/>
        <xdr:cNvSpPr>
          <a:spLocks/>
        </xdr:cNvSpPr>
      </xdr:nvSpPr>
      <xdr:spPr>
        <a:xfrm>
          <a:off x="0" y="161925"/>
          <a:ext cx="6534150" cy="104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5</xdr:col>
      <xdr:colOff>0</xdr:colOff>
      <xdr:row>9</xdr:row>
      <xdr:rowOff>0</xdr:rowOff>
    </xdr:to>
    <xdr:sp>
      <xdr:nvSpPr>
        <xdr:cNvPr id="7" name="Rectangle 3"/>
        <xdr:cNvSpPr>
          <a:spLocks/>
        </xdr:cNvSpPr>
      </xdr:nvSpPr>
      <xdr:spPr>
        <a:xfrm>
          <a:off x="0" y="1533525"/>
          <a:ext cx="65341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174</xdr:row>
      <xdr:rowOff>0</xdr:rowOff>
    </xdr:from>
    <xdr:to>
      <xdr:col>5</xdr:col>
      <xdr:colOff>0</xdr:colOff>
      <xdr:row>175</xdr:row>
      <xdr:rowOff>0</xdr:rowOff>
    </xdr:to>
    <xdr:sp>
      <xdr:nvSpPr>
        <xdr:cNvPr id="8" name="Rectangle 4"/>
        <xdr:cNvSpPr>
          <a:spLocks/>
        </xdr:cNvSpPr>
      </xdr:nvSpPr>
      <xdr:spPr>
        <a:xfrm>
          <a:off x="66675" y="28632150"/>
          <a:ext cx="6467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175</xdr:row>
      <xdr:rowOff>0</xdr:rowOff>
    </xdr:from>
    <xdr:to>
      <xdr:col>5</xdr:col>
      <xdr:colOff>0</xdr:colOff>
      <xdr:row>176</xdr:row>
      <xdr:rowOff>0</xdr:rowOff>
    </xdr:to>
    <xdr:sp>
      <xdr:nvSpPr>
        <xdr:cNvPr id="9" name="Rectangle 4"/>
        <xdr:cNvSpPr>
          <a:spLocks/>
        </xdr:cNvSpPr>
      </xdr:nvSpPr>
      <xdr:spPr>
        <a:xfrm>
          <a:off x="66675" y="28841700"/>
          <a:ext cx="6467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177</xdr:row>
      <xdr:rowOff>0</xdr:rowOff>
    </xdr:from>
    <xdr:to>
      <xdr:col>5</xdr:col>
      <xdr:colOff>0</xdr:colOff>
      <xdr:row>178</xdr:row>
      <xdr:rowOff>0</xdr:rowOff>
    </xdr:to>
    <xdr:sp>
      <xdr:nvSpPr>
        <xdr:cNvPr id="10" name="Rectangle 6"/>
        <xdr:cNvSpPr>
          <a:spLocks/>
        </xdr:cNvSpPr>
      </xdr:nvSpPr>
      <xdr:spPr>
        <a:xfrm>
          <a:off x="66675" y="28841700"/>
          <a:ext cx="6467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5</xdr:col>
      <xdr:colOff>0</xdr:colOff>
      <xdr:row>159</xdr:row>
      <xdr:rowOff>0</xdr:rowOff>
    </xdr:to>
    <xdr:sp>
      <xdr:nvSpPr>
        <xdr:cNvPr id="11" name="Rectangle 6"/>
        <xdr:cNvSpPr>
          <a:spLocks/>
        </xdr:cNvSpPr>
      </xdr:nvSpPr>
      <xdr:spPr>
        <a:xfrm>
          <a:off x="66675" y="26022300"/>
          <a:ext cx="6467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zoomScaleSheetLayoutView="100" workbookViewId="0" topLeftCell="A1">
      <selection activeCell="A39" sqref="A39:J39"/>
    </sheetView>
  </sheetViews>
  <sheetFormatPr defaultColWidth="9.33203125" defaultRowHeight="12.75"/>
  <cols>
    <col min="1" max="1" width="13.83203125" style="1" customWidth="1"/>
    <col min="2" max="22" width="9.33203125" style="1" customWidth="1"/>
    <col min="23" max="23" width="0" style="1" hidden="1" customWidth="1"/>
    <col min="24" max="16384" width="9.33203125" style="1" customWidth="1"/>
  </cols>
  <sheetData>
    <row r="1" spans="1:10" ht="12.75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2.75">
      <c r="A2" s="148"/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2.75">
      <c r="A3" s="148"/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2.75">
      <c r="A4" s="148"/>
      <c r="B4" s="148"/>
      <c r="C4" s="148"/>
      <c r="D4" s="148"/>
      <c r="E4" s="148"/>
      <c r="F4" s="148"/>
      <c r="G4" s="148"/>
      <c r="H4" s="148"/>
      <c r="I4" s="148"/>
      <c r="J4" s="148"/>
    </row>
    <row r="5" spans="1:10" ht="12.75">
      <c r="A5" s="148"/>
      <c r="B5" s="148"/>
      <c r="C5" s="148"/>
      <c r="D5" s="148"/>
      <c r="E5" s="148"/>
      <c r="F5" s="148"/>
      <c r="G5" s="148"/>
      <c r="H5" s="148"/>
      <c r="I5" s="148"/>
      <c r="J5" s="148"/>
    </row>
    <row r="6" spans="1:23" ht="12.75">
      <c r="A6" s="148"/>
      <c r="B6" s="148"/>
      <c r="C6" s="148"/>
      <c r="D6" s="148"/>
      <c r="E6" s="148"/>
      <c r="F6" s="148"/>
      <c r="G6" s="148"/>
      <c r="H6" s="148"/>
      <c r="I6" s="148"/>
      <c r="J6" s="148"/>
      <c r="W6" s="1" t="s">
        <v>286</v>
      </c>
    </row>
    <row r="7" spans="1:23" ht="23.25">
      <c r="A7" s="148"/>
      <c r="B7" s="193" t="s">
        <v>28</v>
      </c>
      <c r="C7" s="193"/>
      <c r="D7" s="193"/>
      <c r="E7" s="193"/>
      <c r="F7" s="193"/>
      <c r="G7" s="193"/>
      <c r="H7" s="193"/>
      <c r="I7" s="193"/>
      <c r="J7" s="193"/>
      <c r="W7" s="151" t="s">
        <v>289</v>
      </c>
    </row>
    <row r="8" spans="1:23" ht="18">
      <c r="A8" s="148"/>
      <c r="B8" s="194" t="s">
        <v>284</v>
      </c>
      <c r="C8" s="194"/>
      <c r="D8" s="194"/>
      <c r="E8" s="194"/>
      <c r="F8" s="194"/>
      <c r="G8" s="194"/>
      <c r="H8" s="194"/>
      <c r="I8" s="194"/>
      <c r="J8" s="194"/>
      <c r="W8" s="151" t="s">
        <v>290</v>
      </c>
    </row>
    <row r="9" spans="1:23" ht="18">
      <c r="A9" s="148"/>
      <c r="B9" s="194" t="s">
        <v>285</v>
      </c>
      <c r="C9" s="194"/>
      <c r="D9" s="194"/>
      <c r="E9" s="194"/>
      <c r="F9" s="194"/>
      <c r="G9" s="194"/>
      <c r="H9" s="194"/>
      <c r="I9" s="194"/>
      <c r="J9" s="194"/>
      <c r="W9" s="151" t="s">
        <v>291</v>
      </c>
    </row>
    <row r="10" spans="1:23" ht="12.7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W10" s="151" t="s">
        <v>292</v>
      </c>
    </row>
    <row r="11" spans="1:23" ht="12.7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W11" s="151" t="s">
        <v>293</v>
      </c>
    </row>
    <row r="12" spans="1:23" ht="12.7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W12" s="151" t="s">
        <v>294</v>
      </c>
    </row>
    <row r="13" spans="1:23" ht="12.7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W13" s="151" t="s">
        <v>295</v>
      </c>
    </row>
    <row r="14" spans="1:23" ht="23.25">
      <c r="A14" s="148"/>
      <c r="B14" s="193"/>
      <c r="C14" s="193"/>
      <c r="D14" s="193"/>
      <c r="E14" s="193"/>
      <c r="F14" s="193"/>
      <c r="G14" s="193"/>
      <c r="H14" s="193"/>
      <c r="I14" s="193"/>
      <c r="J14" s="148"/>
      <c r="W14" s="151" t="s">
        <v>296</v>
      </c>
    </row>
    <row r="15" spans="1:23" ht="23.25">
      <c r="A15" s="193" t="s">
        <v>308</v>
      </c>
      <c r="B15" s="193"/>
      <c r="C15" s="193"/>
      <c r="D15" s="193"/>
      <c r="E15" s="193"/>
      <c r="F15" s="193"/>
      <c r="G15" s="193"/>
      <c r="H15" s="193"/>
      <c r="I15" s="193"/>
      <c r="J15" s="193"/>
      <c r="W15" s="151" t="s">
        <v>297</v>
      </c>
    </row>
    <row r="16" spans="1:10" ht="12.75">
      <c r="A16" s="148"/>
      <c r="B16" s="148"/>
      <c r="C16" s="148"/>
      <c r="D16" s="148"/>
      <c r="E16" s="148"/>
      <c r="F16" s="148"/>
      <c r="G16" s="148"/>
      <c r="H16" s="148"/>
      <c r="I16" s="148"/>
      <c r="J16" s="148"/>
    </row>
    <row r="17" spans="1:10" ht="12.75">
      <c r="A17" s="148"/>
      <c r="B17" s="148"/>
      <c r="C17" s="148"/>
      <c r="D17" s="148"/>
      <c r="E17" s="148"/>
      <c r="F17" s="148"/>
      <c r="G17" s="148"/>
      <c r="H17" s="148"/>
      <c r="I17" s="148"/>
      <c r="J17" s="148"/>
    </row>
    <row r="18" spans="1:10" ht="12.75">
      <c r="A18" s="148"/>
      <c r="B18" s="148"/>
      <c r="C18" s="148"/>
      <c r="D18" s="148"/>
      <c r="E18" s="148"/>
      <c r="F18" s="148"/>
      <c r="G18" s="148"/>
      <c r="H18" s="148"/>
      <c r="I18" s="148"/>
      <c r="J18" s="148"/>
    </row>
    <row r="19" spans="1:10" ht="12.75">
      <c r="A19" s="148"/>
      <c r="B19" s="148"/>
      <c r="C19" s="148"/>
      <c r="D19" s="148"/>
      <c r="E19" s="148"/>
      <c r="F19" s="148"/>
      <c r="G19" s="148"/>
      <c r="H19" s="148"/>
      <c r="I19" s="148"/>
      <c r="J19" s="148"/>
    </row>
    <row r="20" spans="1:10" ht="12.75">
      <c r="A20" s="148"/>
      <c r="B20" s="148"/>
      <c r="C20" s="148"/>
      <c r="D20" s="148"/>
      <c r="E20" s="148"/>
      <c r="F20" s="148"/>
      <c r="G20" s="148"/>
      <c r="H20" s="148"/>
      <c r="I20" s="148"/>
      <c r="J20" s="148"/>
    </row>
    <row r="21" spans="1:10" ht="12.75">
      <c r="A21" s="148"/>
      <c r="B21" s="148"/>
      <c r="C21" s="148"/>
      <c r="D21" s="148"/>
      <c r="E21" s="148"/>
      <c r="F21" s="148"/>
      <c r="G21" s="148"/>
      <c r="H21" s="148"/>
      <c r="I21" s="148"/>
      <c r="J21" s="148"/>
    </row>
    <row r="22" spans="1:10" ht="23.25">
      <c r="A22" s="197" t="s">
        <v>286</v>
      </c>
      <c r="B22" s="197"/>
      <c r="C22" s="197"/>
      <c r="D22" s="197"/>
      <c r="E22" s="197"/>
      <c r="F22" s="197"/>
      <c r="G22" s="197"/>
      <c r="H22" s="197"/>
      <c r="I22" s="197"/>
      <c r="J22" s="197"/>
    </row>
    <row r="23" spans="1:10" ht="20.25" customHeight="1">
      <c r="A23" s="198" t="s">
        <v>287</v>
      </c>
      <c r="B23" s="198"/>
      <c r="C23" s="198"/>
      <c r="D23" s="198"/>
      <c r="E23" s="198"/>
      <c r="F23" s="198"/>
      <c r="G23" s="198"/>
      <c r="H23" s="198"/>
      <c r="I23" s="198"/>
      <c r="J23" s="198"/>
    </row>
    <row r="24" spans="1:10" ht="20.25">
      <c r="A24" s="148"/>
      <c r="B24" s="199"/>
      <c r="C24" s="199"/>
      <c r="D24" s="199"/>
      <c r="E24" s="199"/>
      <c r="F24" s="199"/>
      <c r="G24" s="199"/>
      <c r="H24" s="199"/>
      <c r="I24" s="199"/>
      <c r="J24" s="148"/>
    </row>
    <row r="25" spans="1:10" ht="12.75">
      <c r="A25" s="148"/>
      <c r="B25" s="148"/>
      <c r="C25" s="148"/>
      <c r="D25" s="148"/>
      <c r="E25" s="148"/>
      <c r="F25" s="148"/>
      <c r="G25" s="148"/>
      <c r="H25" s="148"/>
      <c r="I25" s="148"/>
      <c r="J25" s="148"/>
    </row>
    <row r="26" spans="1:10" ht="12.75">
      <c r="A26" s="148"/>
      <c r="B26" s="148"/>
      <c r="C26" s="148"/>
      <c r="D26" s="148"/>
      <c r="E26" s="148"/>
      <c r="F26" s="148"/>
      <c r="G26" s="148"/>
      <c r="H26" s="148"/>
      <c r="I26" s="148"/>
      <c r="J26" s="148"/>
    </row>
    <row r="27" spans="1:10" ht="12.75">
      <c r="A27" s="148"/>
      <c r="B27" s="148"/>
      <c r="C27" s="148"/>
      <c r="D27" s="148"/>
      <c r="E27" s="148"/>
      <c r="F27" s="148"/>
      <c r="G27" s="148"/>
      <c r="H27" s="148"/>
      <c r="I27" s="148"/>
      <c r="J27" s="148"/>
    </row>
    <row r="28" spans="1:10" ht="12.75">
      <c r="A28" s="148"/>
      <c r="B28" s="148"/>
      <c r="C28" s="148"/>
      <c r="D28" s="148"/>
      <c r="E28" s="148"/>
      <c r="F28" s="148"/>
      <c r="G28" s="148"/>
      <c r="H28" s="148"/>
      <c r="I28" s="148"/>
      <c r="J28" s="148"/>
    </row>
    <row r="29" spans="1:10" ht="12.75">
      <c r="A29" s="148"/>
      <c r="B29" s="148"/>
      <c r="C29" s="148"/>
      <c r="D29" s="148"/>
      <c r="E29" s="148"/>
      <c r="F29" s="148"/>
      <c r="G29" s="148"/>
      <c r="H29" s="148"/>
      <c r="I29" s="148"/>
      <c r="J29" s="148"/>
    </row>
    <row r="30" spans="1:10" ht="12.75">
      <c r="A30" s="148"/>
      <c r="B30" s="148"/>
      <c r="C30" s="148"/>
      <c r="D30" s="149"/>
      <c r="E30" s="148"/>
      <c r="F30" s="148"/>
      <c r="G30" s="148"/>
      <c r="H30" s="148"/>
      <c r="I30" s="148"/>
      <c r="J30" s="148"/>
    </row>
    <row r="31" spans="1:10" ht="12.75">
      <c r="A31" s="148"/>
      <c r="B31" s="148"/>
      <c r="C31" s="148"/>
      <c r="D31" s="148"/>
      <c r="E31" s="148"/>
      <c r="F31" s="148"/>
      <c r="G31" s="148"/>
      <c r="H31" s="148"/>
      <c r="I31" s="148"/>
      <c r="J31" s="148"/>
    </row>
    <row r="32" spans="1:10" ht="12.75">
      <c r="A32" s="148"/>
      <c r="B32" s="148"/>
      <c r="C32" s="148"/>
      <c r="D32" s="148"/>
      <c r="E32" s="148"/>
      <c r="F32" s="148"/>
      <c r="G32" s="148"/>
      <c r="H32" s="148"/>
      <c r="I32" s="148"/>
      <c r="J32" s="148"/>
    </row>
    <row r="33" spans="1:10" ht="12.75">
      <c r="A33" s="148"/>
      <c r="B33" s="148"/>
      <c r="C33" s="148"/>
      <c r="D33" s="148"/>
      <c r="E33" s="148"/>
      <c r="F33" s="148"/>
      <c r="G33" s="148"/>
      <c r="H33" s="148"/>
      <c r="I33" s="148"/>
      <c r="J33" s="148"/>
    </row>
    <row r="34" spans="1:10" ht="12.75">
      <c r="A34" s="148"/>
      <c r="B34" s="148"/>
      <c r="C34" s="148"/>
      <c r="D34" s="148"/>
      <c r="E34" s="148"/>
      <c r="F34" s="148"/>
      <c r="G34" s="148"/>
      <c r="H34" s="148"/>
      <c r="I34" s="148"/>
      <c r="J34" s="148"/>
    </row>
    <row r="35" spans="1:10" ht="12.75">
      <c r="A35" s="148"/>
      <c r="B35" s="148"/>
      <c r="C35" s="148"/>
      <c r="D35" s="148"/>
      <c r="E35" s="148"/>
      <c r="F35" s="148"/>
      <c r="G35" s="148"/>
      <c r="H35" s="148"/>
      <c r="I35" s="148"/>
      <c r="J35" s="148"/>
    </row>
    <row r="36" spans="1:10" ht="12.75">
      <c r="A36" s="148"/>
      <c r="B36" s="148"/>
      <c r="C36" s="148"/>
      <c r="D36" s="148"/>
      <c r="E36" s="148"/>
      <c r="F36" s="148"/>
      <c r="G36" s="148"/>
      <c r="H36" s="148"/>
      <c r="I36" s="148"/>
      <c r="J36" s="148"/>
    </row>
    <row r="37" spans="1:10" ht="12.75">
      <c r="A37" s="148"/>
      <c r="B37" s="148"/>
      <c r="C37" s="148"/>
      <c r="D37" s="148"/>
      <c r="E37" s="148"/>
      <c r="F37" s="148"/>
      <c r="G37" s="148"/>
      <c r="H37" s="148"/>
      <c r="I37" s="148"/>
      <c r="J37" s="148"/>
    </row>
    <row r="38" spans="1:10" ht="12.75">
      <c r="A38" s="148"/>
      <c r="B38" s="148"/>
      <c r="C38" s="148"/>
      <c r="D38" s="148"/>
      <c r="E38" s="148"/>
      <c r="F38" s="148"/>
      <c r="G38" s="148"/>
      <c r="H38" s="148"/>
      <c r="I38" s="148"/>
      <c r="J38" s="148"/>
    </row>
    <row r="39" spans="1:10" ht="15.75">
      <c r="A39" s="196" t="s">
        <v>288</v>
      </c>
      <c r="B39" s="196"/>
      <c r="C39" s="196"/>
      <c r="D39" s="196"/>
      <c r="E39" s="196"/>
      <c r="F39" s="196"/>
      <c r="G39" s="196"/>
      <c r="H39" s="196"/>
      <c r="I39" s="196"/>
      <c r="J39" s="196"/>
    </row>
    <row r="40" spans="1:10" ht="12.75">
      <c r="A40" s="148"/>
      <c r="B40" s="148"/>
      <c r="C40" s="148"/>
      <c r="D40" s="148"/>
      <c r="E40" s="148"/>
      <c r="F40" s="148"/>
      <c r="G40" s="148"/>
      <c r="H40" s="148"/>
      <c r="I40" s="148"/>
      <c r="J40" s="148"/>
    </row>
    <row r="41" spans="1:10" ht="12.75">
      <c r="A41" s="195" t="s">
        <v>202</v>
      </c>
      <c r="B41" s="195"/>
      <c r="C41" s="195"/>
      <c r="D41" s="195"/>
      <c r="E41" s="195"/>
      <c r="F41" s="195"/>
      <c r="G41" s="195"/>
      <c r="H41" s="195"/>
      <c r="I41" s="195"/>
      <c r="J41" s="195"/>
    </row>
    <row r="42" spans="1:10" ht="12.75">
      <c r="A42" s="148"/>
      <c r="B42" s="148"/>
      <c r="C42" s="148"/>
      <c r="D42" s="148"/>
      <c r="E42" s="148"/>
      <c r="F42" s="148"/>
      <c r="G42" s="148"/>
      <c r="H42" s="148"/>
      <c r="I42" s="148"/>
      <c r="J42" s="148"/>
    </row>
    <row r="43" spans="1:10" ht="12.75">
      <c r="A43" s="148"/>
      <c r="B43" s="148"/>
      <c r="C43" s="148"/>
      <c r="D43" s="148"/>
      <c r="E43" s="148"/>
      <c r="F43" s="148"/>
      <c r="G43" s="148"/>
      <c r="H43" s="148"/>
      <c r="I43" s="148"/>
      <c r="J43" s="148"/>
    </row>
    <row r="44" spans="1:10" ht="12.75">
      <c r="A44" s="148"/>
      <c r="B44" s="148"/>
      <c r="C44" s="148"/>
      <c r="D44" s="148"/>
      <c r="E44" s="148"/>
      <c r="F44" s="148"/>
      <c r="G44" s="148"/>
      <c r="H44" s="148"/>
      <c r="I44" s="148"/>
      <c r="J44" s="148"/>
    </row>
    <row r="45" spans="1:10" ht="12.75">
      <c r="A45" s="148"/>
      <c r="B45" s="148"/>
      <c r="C45" s="148"/>
      <c r="D45" s="148"/>
      <c r="E45" s="148"/>
      <c r="F45" s="148"/>
      <c r="G45" s="148"/>
      <c r="H45" s="148"/>
      <c r="I45" s="148"/>
      <c r="J45" s="148"/>
    </row>
  </sheetData>
  <sheetProtection password="C861" sheet="1" selectLockedCells="1"/>
  <mergeCells count="10">
    <mergeCell ref="B7:J7"/>
    <mergeCell ref="B8:J8"/>
    <mergeCell ref="A15:J15"/>
    <mergeCell ref="A41:J41"/>
    <mergeCell ref="A39:J39"/>
    <mergeCell ref="B9:J9"/>
    <mergeCell ref="B14:I14"/>
    <mergeCell ref="A22:J22"/>
    <mergeCell ref="A23:J23"/>
    <mergeCell ref="B24:I24"/>
  </mergeCells>
  <dataValidations count="1">
    <dataValidation type="list" allowBlank="1" showInputMessage="1" showErrorMessage="1" sqref="A22:J22">
      <formula1>$W$6:$W$15</formula1>
    </dataValidation>
  </dataValidations>
  <printOptions/>
  <pageMargins left="0.75" right="0.75" top="1" bottom="1" header="0.5" footer="0.5"/>
  <pageSetup horizontalDpi="600" verticalDpi="600" orientation="portrait" r:id="rId2"/>
  <headerFooter alignWithMargins="0">
    <oddFooter>&amp;LDES-0010-C&amp;CPage &amp;P of &amp;N&amp;RRevised 05/26/2015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0"/>
  <sheetViews>
    <sheetView workbookViewId="0" topLeftCell="A1">
      <selection activeCell="Y86" sqref="Y86"/>
    </sheetView>
  </sheetViews>
  <sheetFormatPr defaultColWidth="9.33203125" defaultRowHeight="12.75"/>
  <cols>
    <col min="1" max="1" width="1.171875" style="1" customWidth="1"/>
    <col min="2" max="2" width="18.83203125" style="1" customWidth="1"/>
    <col min="3" max="3" width="53.83203125" style="1" customWidth="1"/>
    <col min="4" max="4" width="29.83203125" style="1" customWidth="1"/>
    <col min="5" max="16384" width="9.33203125" style="1" customWidth="1"/>
  </cols>
  <sheetData>
    <row r="2" spans="1:4" ht="15.75">
      <c r="A2" s="201" t="s">
        <v>28</v>
      </c>
      <c r="B2" s="201"/>
      <c r="C2" s="201"/>
      <c r="D2" s="201"/>
    </row>
    <row r="3" spans="1:4" ht="6" customHeight="1">
      <c r="A3" s="3"/>
      <c r="B3" s="3"/>
      <c r="C3" s="3"/>
      <c r="D3" s="3"/>
    </row>
    <row r="4" spans="1:4" ht="15.75">
      <c r="A4" s="201" t="str">
        <f>+'Cover Sheet'!A22:H22</f>
        <v>SELECT COLLEGE</v>
      </c>
      <c r="B4" s="201"/>
      <c r="C4" s="201"/>
      <c r="D4" s="201"/>
    </row>
    <row r="5" spans="1:4" ht="16.5">
      <c r="A5" s="202" t="str">
        <f>+'Cover Sheet'!A23:H23</f>
        <v>XXXXX Building</v>
      </c>
      <c r="B5" s="202"/>
      <c r="C5" s="202"/>
      <c r="D5" s="202"/>
    </row>
    <row r="6" spans="1:4" ht="15.75">
      <c r="A6" s="201" t="str">
        <f>+'Cover Sheet'!A15</f>
        <v>50% CONSTRUCTION DOCUMENT COST ESTIMATE</v>
      </c>
      <c r="B6" s="201"/>
      <c r="C6" s="201"/>
      <c r="D6" s="201"/>
    </row>
    <row r="7" spans="1:4" ht="12.75">
      <c r="A7" s="203" t="str">
        <f>+'Cover Sheet'!A41</f>
        <v>Dated: </v>
      </c>
      <c r="B7" s="203"/>
      <c r="C7" s="203"/>
      <c r="D7" s="203"/>
    </row>
    <row r="8" ht="22.5" customHeight="1"/>
    <row r="9" spans="1:4" ht="15.75">
      <c r="A9" s="200" t="s">
        <v>14</v>
      </c>
      <c r="B9" s="200"/>
      <c r="C9" s="200"/>
      <c r="D9" s="200"/>
    </row>
    <row r="10" s="152" customFormat="1" ht="12.75">
      <c r="D10" s="153"/>
    </row>
    <row r="11" spans="2:4" s="152" customFormat="1" ht="12.75">
      <c r="B11" s="154" t="s">
        <v>15</v>
      </c>
      <c r="D11" s="153"/>
    </row>
    <row r="12" spans="2:4" s="152" customFormat="1" ht="12.75">
      <c r="B12" s="155"/>
      <c r="D12" s="153"/>
    </row>
    <row r="13" spans="2:4" s="152" customFormat="1" ht="12.75">
      <c r="B13" s="155"/>
      <c r="D13" s="153"/>
    </row>
    <row r="14" spans="2:4" s="152" customFormat="1" ht="12.75">
      <c r="B14" s="155"/>
      <c r="D14" s="153"/>
    </row>
    <row r="15" spans="2:4" s="152" customFormat="1" ht="12.75">
      <c r="B15" s="155"/>
      <c r="D15" s="153"/>
    </row>
    <row r="16" spans="2:4" s="152" customFormat="1" ht="12.75">
      <c r="B16" s="154" t="s">
        <v>16</v>
      </c>
      <c r="D16" s="153"/>
    </row>
    <row r="17" s="152" customFormat="1" ht="12.75">
      <c r="B17" s="155"/>
    </row>
    <row r="18" s="152" customFormat="1" ht="12.75">
      <c r="B18" s="155"/>
    </row>
    <row r="19" s="152" customFormat="1" ht="12.75">
      <c r="B19" s="155"/>
    </row>
    <row r="20" s="152" customFormat="1" ht="12.75">
      <c r="C20" s="152" t="s">
        <v>299</v>
      </c>
    </row>
    <row r="21" s="152" customFormat="1" ht="12.75">
      <c r="B21" s="154" t="s">
        <v>17</v>
      </c>
    </row>
    <row r="22" s="152" customFormat="1" ht="12.75">
      <c r="B22" s="154"/>
    </row>
    <row r="23" s="152" customFormat="1" ht="12.75">
      <c r="B23" s="154"/>
    </row>
    <row r="24" s="152" customFormat="1" ht="12.75">
      <c r="B24" s="155"/>
    </row>
    <row r="25" s="152" customFormat="1" ht="12.75"/>
    <row r="26" s="152" customFormat="1" ht="12.75">
      <c r="B26" s="154" t="s">
        <v>18</v>
      </c>
    </row>
    <row r="27" s="152" customFormat="1" ht="12.75">
      <c r="B27" s="156" t="s">
        <v>19</v>
      </c>
    </row>
    <row r="28" s="152" customFormat="1" ht="12.75">
      <c r="B28" s="155"/>
    </row>
    <row r="29" s="152" customFormat="1" ht="12.75">
      <c r="B29" s="155"/>
    </row>
    <row r="30" s="152" customFormat="1" ht="12.75">
      <c r="B30" s="155"/>
    </row>
    <row r="31" s="152" customFormat="1" ht="12.75"/>
    <row r="32" s="152" customFormat="1" ht="12.75">
      <c r="B32" s="154" t="s">
        <v>20</v>
      </c>
    </row>
    <row r="33" s="152" customFormat="1" ht="12.75">
      <c r="B33" s="156" t="s">
        <v>26</v>
      </c>
    </row>
    <row r="34" s="152" customFormat="1" ht="12.75">
      <c r="B34" s="155"/>
    </row>
    <row r="35" s="152" customFormat="1" ht="12.75">
      <c r="B35" s="155"/>
    </row>
    <row r="36" s="152" customFormat="1" ht="12.75">
      <c r="B36" s="155"/>
    </row>
    <row r="37" s="152" customFormat="1" ht="12.75"/>
    <row r="38" s="152" customFormat="1" ht="12.75">
      <c r="B38" s="154" t="s">
        <v>21</v>
      </c>
    </row>
    <row r="39" s="152" customFormat="1" ht="12.75">
      <c r="B39" s="156" t="s">
        <v>307</v>
      </c>
    </row>
    <row r="40" s="152" customFormat="1" ht="12.75">
      <c r="B40" s="155"/>
    </row>
    <row r="41" s="152" customFormat="1" ht="12.75">
      <c r="B41" s="155"/>
    </row>
    <row r="42" s="152" customFormat="1" ht="12.75">
      <c r="B42" s="155"/>
    </row>
    <row r="43" s="152" customFormat="1" ht="12.75"/>
    <row r="44" s="152" customFormat="1" ht="12.75">
      <c r="B44" s="154" t="s">
        <v>22</v>
      </c>
    </row>
    <row r="45" s="152" customFormat="1" ht="12.75">
      <c r="B45" s="156" t="s">
        <v>38</v>
      </c>
    </row>
    <row r="46" s="152" customFormat="1" ht="12.75">
      <c r="B46" s="155"/>
    </row>
    <row r="47" s="152" customFormat="1" ht="12.75">
      <c r="B47" s="155"/>
    </row>
    <row r="48" s="152" customFormat="1" ht="12.75">
      <c r="B48" s="155"/>
    </row>
    <row r="49" s="152" customFormat="1" ht="12.75"/>
    <row r="50" s="152" customFormat="1" ht="12.75">
      <c r="B50" s="154" t="s">
        <v>23</v>
      </c>
    </row>
    <row r="51" s="152" customFormat="1" ht="12.75">
      <c r="B51" s="152" t="s">
        <v>27</v>
      </c>
    </row>
    <row r="52" s="152" customFormat="1" ht="12.75">
      <c r="B52" s="155" t="s">
        <v>309</v>
      </c>
    </row>
    <row r="53" s="152" customFormat="1" ht="12.75">
      <c r="B53" s="155" t="s">
        <v>310</v>
      </c>
    </row>
    <row r="54" s="152" customFormat="1" ht="12.75">
      <c r="B54" s="155" t="s">
        <v>311</v>
      </c>
    </row>
    <row r="55" s="152" customFormat="1" ht="12.75">
      <c r="B55" s="155"/>
    </row>
    <row r="56" s="152" customFormat="1" ht="12.75">
      <c r="B56" s="154" t="s">
        <v>24</v>
      </c>
    </row>
    <row r="57" s="152" customFormat="1" ht="12.75">
      <c r="B57" s="154"/>
    </row>
    <row r="58" s="152" customFormat="1" ht="12.75">
      <c r="B58" s="155"/>
    </row>
    <row r="59" s="152" customFormat="1" ht="12.75">
      <c r="B59" s="155"/>
    </row>
    <row r="60" s="152" customFormat="1" ht="12.75"/>
    <row r="61" s="152" customFormat="1" ht="12.75">
      <c r="B61" s="154" t="s">
        <v>25</v>
      </c>
    </row>
    <row r="62" s="152" customFormat="1" ht="12.75">
      <c r="B62" s="156"/>
    </row>
    <row r="63" s="152" customFormat="1" ht="12.75">
      <c r="B63" s="156"/>
    </row>
    <row r="64" s="152" customFormat="1" ht="12.75">
      <c r="B64" s="156"/>
    </row>
    <row r="65" s="152" customFormat="1" ht="12.75">
      <c r="B65" s="155"/>
    </row>
    <row r="66" s="152" customFormat="1" ht="12.75"/>
    <row r="67" s="152" customFormat="1" ht="12.75">
      <c r="B67" s="154" t="s">
        <v>40</v>
      </c>
    </row>
    <row r="68" s="152" customFormat="1" ht="12.75"/>
    <row r="69" s="152" customFormat="1" ht="12.75">
      <c r="B69" s="155"/>
    </row>
    <row r="70" s="152" customFormat="1" ht="12.75">
      <c r="B70" s="155"/>
    </row>
    <row r="71" s="152" customFormat="1" ht="12.75">
      <c r="B71" s="155"/>
    </row>
    <row r="72" s="152" customFormat="1" ht="12.75">
      <c r="B72" s="154" t="s">
        <v>41</v>
      </c>
    </row>
    <row r="73" s="152" customFormat="1" ht="12.75">
      <c r="B73" s="155"/>
    </row>
    <row r="74" s="152" customFormat="1" ht="12.75">
      <c r="B74" s="155"/>
    </row>
    <row r="75" s="152" customFormat="1" ht="12.75">
      <c r="B75" s="155"/>
    </row>
    <row r="76" s="152" customFormat="1" ht="12.75">
      <c r="B76" s="155"/>
    </row>
    <row r="77" s="152" customFormat="1" ht="12.75">
      <c r="B77" s="154" t="s">
        <v>39</v>
      </c>
    </row>
    <row r="78" s="152" customFormat="1" ht="12.75">
      <c r="B78" s="156"/>
    </row>
    <row r="79" s="152" customFormat="1" ht="12.75">
      <c r="B79" s="155"/>
    </row>
    <row r="80" s="152" customFormat="1" ht="12.75">
      <c r="B80" s="155"/>
    </row>
    <row r="81" s="152" customFormat="1" ht="12.75">
      <c r="B81" s="155"/>
    </row>
    <row r="82" s="152" customFormat="1" ht="12.75">
      <c r="B82" s="154"/>
    </row>
    <row r="83" s="152" customFormat="1" ht="12.75">
      <c r="B83" s="155"/>
    </row>
    <row r="84" s="152" customFormat="1" ht="12.75">
      <c r="B84" s="156"/>
    </row>
    <row r="85" s="152" customFormat="1" ht="12.75"/>
    <row r="86" s="152" customFormat="1" ht="12.75">
      <c r="B86" s="156"/>
    </row>
    <row r="87" s="152" customFormat="1" ht="12.75">
      <c r="B87" s="156"/>
    </row>
    <row r="88" s="152" customFormat="1" ht="12.75">
      <c r="B88" s="156"/>
    </row>
    <row r="89" s="152" customFormat="1" ht="12.75">
      <c r="B89" s="156"/>
    </row>
    <row r="90" s="152" customFormat="1" ht="12.75">
      <c r="B90" s="156"/>
    </row>
    <row r="91" s="152" customFormat="1" ht="12.75">
      <c r="B91" s="156"/>
    </row>
    <row r="92" s="152" customFormat="1" ht="12.75"/>
    <row r="93" s="152" customFormat="1" ht="12.75"/>
    <row r="94" s="152" customFormat="1" ht="12.75">
      <c r="B94" s="155"/>
    </row>
    <row r="95" s="152" customFormat="1" ht="12.75">
      <c r="B95" s="155"/>
    </row>
    <row r="96" s="152" customFormat="1" ht="12.75">
      <c r="B96" s="155"/>
    </row>
    <row r="97" s="152" customFormat="1" ht="12.75">
      <c r="B97" s="155"/>
    </row>
    <row r="98" s="152" customFormat="1" ht="12.75">
      <c r="B98" s="155"/>
    </row>
    <row r="99" s="152" customFormat="1" ht="12.75">
      <c r="B99" s="155"/>
    </row>
    <row r="100" s="152" customFormat="1" ht="12.75">
      <c r="B100" s="155"/>
    </row>
    <row r="101" s="152" customFormat="1" ht="12.75">
      <c r="B101" s="155"/>
    </row>
    <row r="102" s="152" customFormat="1" ht="12.75"/>
    <row r="103" s="152" customFormat="1" ht="12.75"/>
    <row r="104" s="152" customFormat="1" ht="12.75">
      <c r="B104" s="155"/>
    </row>
    <row r="105" s="152" customFormat="1" ht="12.75">
      <c r="B105" s="155"/>
    </row>
    <row r="106" s="152" customFormat="1" ht="12.75">
      <c r="B106" s="155"/>
    </row>
    <row r="107" s="152" customFormat="1" ht="12.75">
      <c r="B107" s="155"/>
    </row>
    <row r="108" s="152" customFormat="1" ht="12.75">
      <c r="B108" s="155"/>
    </row>
    <row r="109" s="152" customFormat="1" ht="12.75">
      <c r="B109" s="155"/>
    </row>
    <row r="110" s="152" customFormat="1" ht="12.75">
      <c r="B110" s="155"/>
    </row>
    <row r="111" s="152" customFormat="1" ht="12.75">
      <c r="B111" s="155"/>
    </row>
    <row r="112" s="152" customFormat="1" ht="12.75">
      <c r="B112" s="155"/>
    </row>
    <row r="113" s="152" customFormat="1" ht="12.75">
      <c r="B113" s="155"/>
    </row>
    <row r="114" s="152" customFormat="1" ht="12.75">
      <c r="B114" s="155"/>
    </row>
    <row r="115" s="152" customFormat="1" ht="12.75">
      <c r="B115" s="155"/>
    </row>
    <row r="116" s="152" customFormat="1" ht="12.75">
      <c r="B116" s="155"/>
    </row>
    <row r="117" s="152" customFormat="1" ht="12.75">
      <c r="B117" s="155"/>
    </row>
    <row r="118" s="152" customFormat="1" ht="12.75">
      <c r="B118" s="155"/>
    </row>
    <row r="119" s="152" customFormat="1" ht="12.75">
      <c r="B119" s="155"/>
    </row>
    <row r="120" s="152" customFormat="1" ht="12.75">
      <c r="B120" s="155"/>
    </row>
    <row r="121" s="152" customFormat="1" ht="12.75"/>
    <row r="122" s="152" customFormat="1" ht="12.75"/>
    <row r="123" s="152" customFormat="1" ht="12.75"/>
    <row r="124" s="152" customFormat="1" ht="12.75"/>
    <row r="125" s="152" customFormat="1" ht="12.75"/>
    <row r="126" s="152" customFormat="1" ht="12.75"/>
    <row r="127" s="152" customFormat="1" ht="12.75"/>
    <row r="128" s="152" customFormat="1" ht="12.75"/>
    <row r="129" s="152" customFormat="1" ht="12.75"/>
    <row r="130" s="152" customFormat="1" ht="12.75"/>
    <row r="131" s="152" customFormat="1" ht="12.75"/>
    <row r="132" s="152" customFormat="1" ht="12.75"/>
    <row r="133" s="152" customFormat="1" ht="12.75"/>
    <row r="134" s="152" customFormat="1" ht="12.75"/>
    <row r="135" s="152" customFormat="1" ht="12.75"/>
    <row r="136" s="152" customFormat="1" ht="12.75"/>
    <row r="137" s="152" customFormat="1" ht="12.75"/>
    <row r="138" s="152" customFormat="1" ht="12.75"/>
    <row r="139" s="152" customFormat="1" ht="12.75"/>
    <row r="140" s="152" customFormat="1" ht="12.75"/>
    <row r="141" s="152" customFormat="1" ht="12.75"/>
    <row r="142" s="152" customFormat="1" ht="12.75"/>
    <row r="143" s="152" customFormat="1" ht="12.75"/>
    <row r="144" s="152" customFormat="1" ht="12.75"/>
    <row r="145" s="152" customFormat="1" ht="12.75"/>
    <row r="146" s="152" customFormat="1" ht="12.75"/>
    <row r="147" s="152" customFormat="1" ht="12.75"/>
    <row r="148" s="152" customFormat="1" ht="12.75"/>
    <row r="149" s="152" customFormat="1" ht="12.75"/>
    <row r="150" s="152" customFormat="1" ht="12.75"/>
    <row r="151" s="152" customFormat="1" ht="12.75"/>
    <row r="152" s="152" customFormat="1" ht="12.75"/>
    <row r="153" s="152" customFormat="1" ht="12.75"/>
    <row r="154" s="152" customFormat="1" ht="12.75"/>
    <row r="155" s="152" customFormat="1" ht="12.75"/>
    <row r="156" s="152" customFormat="1" ht="12.75"/>
    <row r="157" s="152" customFormat="1" ht="12.75"/>
    <row r="158" s="152" customFormat="1" ht="12.75"/>
    <row r="159" s="152" customFormat="1" ht="12.75"/>
    <row r="160" s="152" customFormat="1" ht="12.75"/>
    <row r="161" s="152" customFormat="1" ht="12.75"/>
    <row r="162" s="152" customFormat="1" ht="12.75"/>
    <row r="163" s="152" customFormat="1" ht="12.75"/>
    <row r="164" s="152" customFormat="1" ht="12.75"/>
    <row r="165" s="152" customFormat="1" ht="12.75"/>
    <row r="166" s="152" customFormat="1" ht="12.75"/>
    <row r="167" s="152" customFormat="1" ht="12.75"/>
    <row r="168" s="152" customFormat="1" ht="12.75"/>
    <row r="169" s="152" customFormat="1" ht="12.75"/>
    <row r="170" s="152" customFormat="1" ht="12.75"/>
    <row r="171" s="152" customFormat="1" ht="12.75"/>
    <row r="172" s="152" customFormat="1" ht="12.75"/>
    <row r="173" s="152" customFormat="1" ht="12.75"/>
    <row r="174" s="152" customFormat="1" ht="12.75"/>
    <row r="175" s="152" customFormat="1" ht="12.75"/>
    <row r="176" s="152" customFormat="1" ht="12.75"/>
    <row r="177" s="152" customFormat="1" ht="12.75"/>
    <row r="178" s="152" customFormat="1" ht="12.75"/>
    <row r="179" s="152" customFormat="1" ht="12.75"/>
    <row r="180" s="152" customFormat="1" ht="12.75"/>
    <row r="181" s="152" customFormat="1" ht="12.75"/>
    <row r="182" s="152" customFormat="1" ht="12.75"/>
    <row r="183" s="152" customFormat="1" ht="12.75"/>
    <row r="184" s="152" customFormat="1" ht="12.75"/>
    <row r="185" s="152" customFormat="1" ht="12.75"/>
    <row r="186" s="152" customFormat="1" ht="12.75"/>
    <row r="187" s="152" customFormat="1" ht="12.75"/>
    <row r="188" s="152" customFormat="1" ht="12.75"/>
    <row r="189" s="152" customFormat="1" ht="12.75"/>
    <row r="190" s="152" customFormat="1" ht="12.75"/>
    <row r="191" s="152" customFormat="1" ht="12.75"/>
    <row r="192" s="152" customFormat="1" ht="12.75"/>
  </sheetData>
  <sheetProtection password="C861" sheet="1" formatColumns="0" formatRows="0" insertColumns="0" insertRows="0" deleteColumns="0" deleteRows="0" selectLockedCells="1"/>
  <mergeCells count="6">
    <mergeCell ref="A9:D9"/>
    <mergeCell ref="A2:D2"/>
    <mergeCell ref="A4:D4"/>
    <mergeCell ref="A5:D5"/>
    <mergeCell ref="A7:D7"/>
    <mergeCell ref="A6:D6"/>
  </mergeCells>
  <printOptions horizontalCentered="1"/>
  <pageMargins left="0.5" right="0.5" top="1" bottom="1" header="0.5" footer="0.5"/>
  <pageSetup horizontalDpi="600" verticalDpi="600" orientation="portrait" r:id="rId2"/>
  <headerFooter alignWithMargins="0">
    <oddFooter>&amp;LDES-0010-C&amp;CPage &amp;P of &amp;N&amp;RRevised 05/26/2015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7"/>
  <sheetViews>
    <sheetView zoomScalePageLayoutView="0" workbookViewId="0" topLeftCell="A4">
      <selection activeCell="P36" sqref="P36"/>
    </sheetView>
  </sheetViews>
  <sheetFormatPr defaultColWidth="9.33203125" defaultRowHeight="12.75"/>
  <cols>
    <col min="1" max="1" width="4.83203125" style="5" customWidth="1"/>
    <col min="2" max="2" width="7.16015625" style="5" customWidth="1"/>
    <col min="3" max="3" width="3.83203125" style="5" customWidth="1"/>
    <col min="4" max="4" width="11.83203125" style="5" customWidth="1"/>
    <col min="5" max="5" width="22.16015625" style="5" customWidth="1"/>
    <col min="6" max="6" width="14.33203125" style="136" customWidth="1"/>
    <col min="7" max="7" width="25.16015625" style="136" customWidth="1"/>
    <col min="8" max="8" width="17.66015625" style="136" customWidth="1"/>
    <col min="9" max="9" width="16.16015625" style="136" customWidth="1"/>
    <col min="10" max="10" width="3.33203125" style="136" customWidth="1"/>
    <col min="11" max="11" width="24.16015625" style="136" customWidth="1"/>
    <col min="12" max="12" width="52.83203125" style="138" customWidth="1"/>
    <col min="13" max="13" width="0.1640625" style="4" customWidth="1"/>
    <col min="14" max="14" width="15.16015625" style="5" customWidth="1"/>
    <col min="15" max="15" width="16.5" style="5" customWidth="1"/>
    <col min="16" max="16" width="16.33203125" style="5" bestFit="1" customWidth="1"/>
    <col min="17" max="21" width="9.33203125" style="5" customWidth="1"/>
    <col min="22" max="22" width="17.5" style="7" bestFit="1" customWidth="1"/>
    <col min="23" max="23" width="15.83203125" style="7" bestFit="1" customWidth="1"/>
    <col min="24" max="24" width="9.33203125" style="7" customWidth="1"/>
    <col min="25" max="16384" width="9.33203125" style="5" customWidth="1"/>
  </cols>
  <sheetData>
    <row r="1" spans="1:23" ht="29.25" customHeight="1" thickBot="1">
      <c r="A1" s="204" t="s">
        <v>71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V1" s="6"/>
      <c r="W1" s="6"/>
    </row>
    <row r="2" spans="1:24" s="9" customFormat="1" ht="13.5" thickBot="1" thickTop="1">
      <c r="A2" s="205" t="str">
        <f>+Criteria!A5</f>
        <v>XXXXX Building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8"/>
      <c r="V2" s="6"/>
      <c r="W2" s="6"/>
      <c r="X2" s="7"/>
    </row>
    <row r="3" spans="1:24" s="9" customFormat="1" ht="13.5" thickBot="1" thickTop="1">
      <c r="A3" s="10" t="s">
        <v>72</v>
      </c>
      <c r="B3" s="11"/>
      <c r="C3" s="11"/>
      <c r="D3" s="12" t="str">
        <f>+Criteria!A5</f>
        <v>XXXXX Building</v>
      </c>
      <c r="E3" s="13"/>
      <c r="F3" s="13"/>
      <c r="G3" s="14"/>
      <c r="I3" s="10" t="s">
        <v>73</v>
      </c>
      <c r="J3" s="12" t="s">
        <v>201</v>
      </c>
      <c r="K3" s="13"/>
      <c r="L3" s="15"/>
      <c r="M3" s="8"/>
      <c r="V3" s="6"/>
      <c r="W3" s="6"/>
      <c r="X3" s="7"/>
    </row>
    <row r="4" spans="1:24" s="9" customFormat="1" ht="15" customHeight="1" thickBot="1">
      <c r="A4" s="10" t="s">
        <v>74</v>
      </c>
      <c r="B4" s="11"/>
      <c r="C4" s="11"/>
      <c r="D4" s="206"/>
      <c r="E4" s="206"/>
      <c r="F4" s="206"/>
      <c r="G4" s="16"/>
      <c r="I4" s="10" t="s">
        <v>75</v>
      </c>
      <c r="J4" s="17"/>
      <c r="K4" s="17"/>
      <c r="L4" s="18"/>
      <c r="M4" s="8"/>
      <c r="V4" s="6"/>
      <c r="W4" s="6"/>
      <c r="X4" s="7"/>
    </row>
    <row r="5" spans="1:24" s="9" customFormat="1" ht="12.75" thickBot="1">
      <c r="A5" s="19" t="s">
        <v>76</v>
      </c>
      <c r="B5" s="11"/>
      <c r="C5" s="11"/>
      <c r="D5" s="206"/>
      <c r="E5" s="206"/>
      <c r="F5" s="206"/>
      <c r="G5" s="16"/>
      <c r="I5" s="11"/>
      <c r="J5" s="11"/>
      <c r="K5" s="20"/>
      <c r="L5" s="21"/>
      <c r="M5" s="8"/>
      <c r="V5" s="6"/>
      <c r="W5" s="6"/>
      <c r="X5" s="7"/>
    </row>
    <row r="6" spans="1:24" s="9" customFormat="1" ht="12">
      <c r="A6" s="19" t="s">
        <v>77</v>
      </c>
      <c r="B6" s="11"/>
      <c r="C6" s="11"/>
      <c r="D6" s="22"/>
      <c r="E6" s="23"/>
      <c r="F6" s="24"/>
      <c r="G6" s="24"/>
      <c r="I6" s="10" t="s">
        <v>78</v>
      </c>
      <c r="J6" s="11"/>
      <c r="K6" s="25" t="s">
        <v>79</v>
      </c>
      <c r="L6" s="26"/>
      <c r="V6" s="6"/>
      <c r="W6" s="6"/>
      <c r="X6" s="7"/>
    </row>
    <row r="7" spans="1:24" s="9" customFormat="1" ht="12">
      <c r="A7" s="19" t="s">
        <v>80</v>
      </c>
      <c r="B7" s="11"/>
      <c r="C7" s="11"/>
      <c r="D7" s="11"/>
      <c r="E7" s="11"/>
      <c r="F7" s="24"/>
      <c r="G7" s="24"/>
      <c r="H7" s="11"/>
      <c r="I7" s="11" t="s">
        <v>81</v>
      </c>
      <c r="J7" s="11"/>
      <c r="K7" s="27"/>
      <c r="L7" s="27"/>
      <c r="M7" s="28"/>
      <c r="V7" s="6"/>
      <c r="W7" s="6"/>
      <c r="X7" s="7"/>
    </row>
    <row r="8" spans="1:24" s="9" customFormat="1" ht="12">
      <c r="A8" s="11"/>
      <c r="B8" s="11"/>
      <c r="C8" s="11"/>
      <c r="D8" s="11"/>
      <c r="E8" s="11"/>
      <c r="F8" s="24"/>
      <c r="G8" s="24"/>
      <c r="H8" s="11"/>
      <c r="I8" s="11" t="s">
        <v>82</v>
      </c>
      <c r="J8" s="11"/>
      <c r="K8" s="27"/>
      <c r="L8" s="29"/>
      <c r="M8" s="30"/>
      <c r="V8" s="6"/>
      <c r="W8" s="6"/>
      <c r="X8" s="7"/>
    </row>
    <row r="9" spans="1:24" s="9" customFormat="1" ht="13.5" customHeight="1">
      <c r="A9" s="10" t="s">
        <v>83</v>
      </c>
      <c r="B9" s="11"/>
      <c r="C9" s="11"/>
      <c r="D9" s="11"/>
      <c r="E9" s="31">
        <f>+'Construction Summary'!E178</f>
        <v>0</v>
      </c>
      <c r="F9" s="24"/>
      <c r="G9" s="24"/>
      <c r="H9" s="11"/>
      <c r="I9" s="11" t="s">
        <v>84</v>
      </c>
      <c r="J9" s="11"/>
      <c r="K9" s="32"/>
      <c r="L9" s="29"/>
      <c r="M9" s="30"/>
      <c r="V9" s="6"/>
      <c r="W9" s="6"/>
      <c r="X9" s="7"/>
    </row>
    <row r="10" spans="1:24" s="9" customFormat="1" ht="12">
      <c r="A10" s="11"/>
      <c r="B10" s="11"/>
      <c r="C10" s="11"/>
      <c r="D10" s="11"/>
      <c r="E10" s="11"/>
      <c r="F10" s="11"/>
      <c r="G10" s="24"/>
      <c r="H10" s="33"/>
      <c r="I10" s="11" t="s">
        <v>85</v>
      </c>
      <c r="J10" s="11"/>
      <c r="K10" s="34"/>
      <c r="L10" s="29"/>
      <c r="M10" s="35"/>
      <c r="P10" s="36"/>
      <c r="V10" s="6"/>
      <c r="W10" s="6"/>
      <c r="X10" s="7"/>
    </row>
    <row r="11" spans="1:24" s="9" customFormat="1" ht="12.75" thickBot="1">
      <c r="A11" s="10" t="s">
        <v>86</v>
      </c>
      <c r="B11" s="11"/>
      <c r="C11" s="37"/>
      <c r="D11" s="37"/>
      <c r="E11" s="37"/>
      <c r="F11" s="11"/>
      <c r="G11" s="24"/>
      <c r="H11" s="207" t="s">
        <v>87</v>
      </c>
      <c r="I11" s="207"/>
      <c r="J11" s="207"/>
      <c r="K11" s="38"/>
      <c r="L11" s="39"/>
      <c r="M11" s="8"/>
      <c r="P11" s="36"/>
      <c r="V11" s="6"/>
      <c r="W11" s="6"/>
      <c r="X11" s="7"/>
    </row>
    <row r="12" spans="1:24" s="9" customFormat="1" ht="5.25" customHeight="1" thickBot="1">
      <c r="A12" s="40"/>
      <c r="B12" s="40"/>
      <c r="C12" s="40"/>
      <c r="D12" s="40"/>
      <c r="E12" s="40"/>
      <c r="F12" s="40"/>
      <c r="G12" s="41"/>
      <c r="H12" s="41"/>
      <c r="I12" s="41"/>
      <c r="J12" s="41"/>
      <c r="K12" s="41"/>
      <c r="L12" s="42"/>
      <c r="M12" s="10"/>
      <c r="V12" s="6"/>
      <c r="W12" s="6"/>
      <c r="X12" s="7"/>
    </row>
    <row r="13" spans="1:24" s="50" customFormat="1" ht="23.25" customHeight="1" thickBot="1">
      <c r="A13" s="43"/>
      <c r="B13" s="43"/>
      <c r="C13" s="44" t="s">
        <v>88</v>
      </c>
      <c r="D13" s="43"/>
      <c r="E13" s="43"/>
      <c r="F13" s="45" t="s">
        <v>89</v>
      </c>
      <c r="G13" s="46"/>
      <c r="H13" s="46"/>
      <c r="I13" s="208"/>
      <c r="J13" s="208"/>
      <c r="K13" s="47" t="s">
        <v>90</v>
      </c>
      <c r="L13" s="48"/>
      <c r="M13" s="49"/>
      <c r="N13" s="9"/>
      <c r="O13" s="9"/>
      <c r="Q13" s="9"/>
      <c r="V13" s="6"/>
      <c r="W13" s="6"/>
      <c r="X13" s="51"/>
    </row>
    <row r="14" spans="1:24" s="9" customFormat="1" ht="12">
      <c r="A14" s="52" t="s">
        <v>91</v>
      </c>
      <c r="B14" s="53" t="s">
        <v>92</v>
      </c>
      <c r="C14" s="54"/>
      <c r="D14" s="54"/>
      <c r="E14" s="54"/>
      <c r="F14" s="55"/>
      <c r="G14" s="55"/>
      <c r="H14" s="55"/>
      <c r="I14" s="56"/>
      <c r="J14" s="56"/>
      <c r="K14" s="57"/>
      <c r="L14" s="58"/>
      <c r="M14" s="59"/>
      <c r="V14" s="6"/>
      <c r="W14" s="6"/>
      <c r="X14" s="7"/>
    </row>
    <row r="15" spans="1:24" s="9" customFormat="1" ht="12">
      <c r="A15" s="11"/>
      <c r="B15" s="60" t="s">
        <v>93</v>
      </c>
      <c r="C15" s="61" t="s">
        <v>94</v>
      </c>
      <c r="D15" s="61"/>
      <c r="E15" s="62"/>
      <c r="F15" s="63"/>
      <c r="G15" s="63"/>
      <c r="H15" s="64">
        <f>+E9</f>
        <v>0</v>
      </c>
      <c r="I15" s="65" t="s">
        <v>95</v>
      </c>
      <c r="J15" s="65"/>
      <c r="K15" s="66"/>
      <c r="L15" s="67"/>
      <c r="M15" s="59"/>
      <c r="V15" s="6"/>
      <c r="W15" s="6"/>
      <c r="X15" s="7"/>
    </row>
    <row r="16" spans="1:24" s="9" customFormat="1" ht="12">
      <c r="A16" s="11"/>
      <c r="B16" s="60" t="s">
        <v>96</v>
      </c>
      <c r="C16" s="61" t="s">
        <v>97</v>
      </c>
      <c r="D16" s="61"/>
      <c r="E16" s="62"/>
      <c r="F16" s="63"/>
      <c r="G16" s="63"/>
      <c r="H16" s="63">
        <v>0</v>
      </c>
      <c r="I16" s="65" t="s">
        <v>98</v>
      </c>
      <c r="J16" s="65"/>
      <c r="K16" s="66"/>
      <c r="L16" s="67"/>
      <c r="M16" s="59"/>
      <c r="V16" s="6"/>
      <c r="W16" s="6"/>
      <c r="X16" s="7"/>
    </row>
    <row r="17" spans="1:24" s="9" customFormat="1" ht="12">
      <c r="A17" s="11"/>
      <c r="B17" s="11"/>
      <c r="C17" s="68"/>
      <c r="D17" s="68"/>
      <c r="E17" s="69"/>
      <c r="F17" s="70"/>
      <c r="G17" s="68" t="s">
        <v>99</v>
      </c>
      <c r="H17" s="71">
        <f>SUM(H15:H16)</f>
        <v>0</v>
      </c>
      <c r="I17" s="65"/>
      <c r="J17" s="65"/>
      <c r="K17" s="66"/>
      <c r="L17" s="67"/>
      <c r="M17" s="59"/>
      <c r="V17" s="6"/>
      <c r="W17" s="6"/>
      <c r="X17" s="7"/>
    </row>
    <row r="18" spans="1:24" s="9" customFormat="1" ht="12">
      <c r="A18" s="11"/>
      <c r="B18" s="60" t="s">
        <v>100</v>
      </c>
      <c r="C18" s="61" t="s">
        <v>101</v>
      </c>
      <c r="D18" s="61"/>
      <c r="E18" s="62"/>
      <c r="F18" s="72">
        <v>0.1</v>
      </c>
      <c r="G18" s="73" t="s">
        <v>102</v>
      </c>
      <c r="H18" s="64">
        <f>+H17*F18</f>
        <v>0</v>
      </c>
      <c r="I18" s="74" t="s">
        <v>103</v>
      </c>
      <c r="J18" s="65"/>
      <c r="K18" s="66"/>
      <c r="L18" s="67"/>
      <c r="M18" s="59"/>
      <c r="V18" s="6"/>
      <c r="W18" s="6"/>
      <c r="X18" s="7"/>
    </row>
    <row r="19" spans="1:24" s="9" customFormat="1" ht="12">
      <c r="A19" s="11"/>
      <c r="B19" s="60" t="s">
        <v>104</v>
      </c>
      <c r="C19" s="61" t="s">
        <v>105</v>
      </c>
      <c r="D19" s="61"/>
      <c r="E19" s="75"/>
      <c r="F19" s="76">
        <v>0.02</v>
      </c>
      <c r="G19" s="73" t="s">
        <v>102</v>
      </c>
      <c r="H19" s="64">
        <f>+F19*H15</f>
        <v>0</v>
      </c>
      <c r="I19" s="65" t="s">
        <v>106</v>
      </c>
      <c r="J19" s="65"/>
      <c r="K19" s="66"/>
      <c r="L19" s="67"/>
      <c r="M19" s="59"/>
      <c r="V19" s="6"/>
      <c r="W19" s="6"/>
      <c r="X19" s="7"/>
    </row>
    <row r="20" spans="1:24" s="9" customFormat="1" ht="12">
      <c r="A20" s="11"/>
      <c r="B20" s="60"/>
      <c r="C20" s="77"/>
      <c r="D20" s="77"/>
      <c r="E20" s="69"/>
      <c r="F20" s="78"/>
      <c r="G20" s="79" t="s">
        <v>107</v>
      </c>
      <c r="H20" s="71">
        <f>SUM(H17:H19)</f>
        <v>0</v>
      </c>
      <c r="I20" s="65"/>
      <c r="J20" s="65"/>
      <c r="K20" s="66"/>
      <c r="L20" s="67"/>
      <c r="M20" s="59"/>
      <c r="V20" s="6"/>
      <c r="W20" s="6"/>
      <c r="X20" s="7"/>
    </row>
    <row r="21" spans="1:24" s="9" customFormat="1" ht="12">
      <c r="A21" s="11"/>
      <c r="B21" s="60" t="s">
        <v>108</v>
      </c>
      <c r="C21" s="61" t="s">
        <v>109</v>
      </c>
      <c r="D21" s="61"/>
      <c r="E21" s="75"/>
      <c r="F21" s="80">
        <v>0.01</v>
      </c>
      <c r="G21" s="73" t="s">
        <v>110</v>
      </c>
      <c r="H21" s="64">
        <f>+H20*F21</f>
        <v>0</v>
      </c>
      <c r="I21" s="65" t="s">
        <v>111</v>
      </c>
      <c r="J21" s="65"/>
      <c r="K21" s="66"/>
      <c r="L21" s="67"/>
      <c r="M21" s="59"/>
      <c r="V21" s="6"/>
      <c r="W21" s="6"/>
      <c r="X21" s="7"/>
    </row>
    <row r="22" spans="1:24" s="9" customFormat="1" ht="12">
      <c r="A22" s="11"/>
      <c r="B22" s="60"/>
      <c r="C22" s="68"/>
      <c r="D22" s="68"/>
      <c r="E22" s="69"/>
      <c r="F22" s="78"/>
      <c r="G22" s="81" t="s">
        <v>112</v>
      </c>
      <c r="H22" s="71">
        <f>SUM(H20:H21)</f>
        <v>0</v>
      </c>
      <c r="I22" s="65"/>
      <c r="J22" s="65"/>
      <c r="K22" s="66"/>
      <c r="L22" s="67"/>
      <c r="M22" s="59"/>
      <c r="V22" s="6"/>
      <c r="W22" s="6"/>
      <c r="X22" s="7"/>
    </row>
    <row r="23" spans="1:24" s="9" customFormat="1" ht="12">
      <c r="A23" s="11"/>
      <c r="B23" s="60"/>
      <c r="C23" s="62"/>
      <c r="D23" s="62"/>
      <c r="E23" s="62"/>
      <c r="F23" s="72"/>
      <c r="G23" s="63"/>
      <c r="H23" s="64"/>
      <c r="I23" s="65"/>
      <c r="J23" s="65"/>
      <c r="K23" s="82"/>
      <c r="L23" s="67"/>
      <c r="M23" s="59"/>
      <c r="V23" s="6"/>
      <c r="W23" s="6"/>
      <c r="X23" s="7"/>
    </row>
    <row r="24" spans="1:24" s="9" customFormat="1" ht="12">
      <c r="A24" s="83" t="s">
        <v>113</v>
      </c>
      <c r="B24" s="84" t="s">
        <v>114</v>
      </c>
      <c r="C24" s="62"/>
      <c r="D24" s="62"/>
      <c r="E24" s="62"/>
      <c r="F24" s="72"/>
      <c r="G24" s="63"/>
      <c r="H24" s="64"/>
      <c r="I24" s="65"/>
      <c r="J24" s="65"/>
      <c r="K24" s="66"/>
      <c r="L24" s="67"/>
      <c r="M24" s="59"/>
      <c r="V24" s="6"/>
      <c r="W24" s="6"/>
      <c r="X24" s="7"/>
    </row>
    <row r="25" spans="1:24" s="9" customFormat="1" ht="12">
      <c r="A25" s="11"/>
      <c r="B25" s="60" t="s">
        <v>115</v>
      </c>
      <c r="C25" s="61" t="s">
        <v>116</v>
      </c>
      <c r="D25" s="61"/>
      <c r="E25" s="62"/>
      <c r="F25" s="85">
        <v>0.007</v>
      </c>
      <c r="G25" s="73" t="s">
        <v>117</v>
      </c>
      <c r="H25" s="64">
        <f>+H$17*F25</f>
        <v>0</v>
      </c>
      <c r="I25" s="74" t="s">
        <v>118</v>
      </c>
      <c r="J25" s="65"/>
      <c r="K25" s="66"/>
      <c r="L25" s="67"/>
      <c r="M25" s="59"/>
      <c r="V25" s="6"/>
      <c r="W25" s="6"/>
      <c r="X25" s="7"/>
    </row>
    <row r="26" spans="1:24" s="9" customFormat="1" ht="12">
      <c r="A26" s="11"/>
      <c r="B26" s="60" t="s">
        <v>119</v>
      </c>
      <c r="C26" s="61" t="s">
        <v>120</v>
      </c>
      <c r="D26" s="61"/>
      <c r="E26" s="62"/>
      <c r="F26" s="80">
        <v>0.07</v>
      </c>
      <c r="G26" s="73" t="s">
        <v>117</v>
      </c>
      <c r="H26" s="64">
        <f>+H$17*F26</f>
        <v>0</v>
      </c>
      <c r="I26" s="74" t="s">
        <v>121</v>
      </c>
      <c r="J26" s="65"/>
      <c r="K26" s="66"/>
      <c r="L26" s="67"/>
      <c r="M26" s="59"/>
      <c r="V26" s="6"/>
      <c r="W26" s="6"/>
      <c r="X26" s="7"/>
    </row>
    <row r="27" spans="1:24" s="9" customFormat="1" ht="12">
      <c r="A27" s="11"/>
      <c r="B27" s="60" t="s">
        <v>122</v>
      </c>
      <c r="C27" s="61" t="s">
        <v>123</v>
      </c>
      <c r="D27" s="61"/>
      <c r="E27" s="62"/>
      <c r="F27" s="72">
        <v>0.1</v>
      </c>
      <c r="G27" s="73" t="s">
        <v>124</v>
      </c>
      <c r="H27" s="64">
        <f>+H26*F27</f>
        <v>0</v>
      </c>
      <c r="I27" s="74" t="s">
        <v>125</v>
      </c>
      <c r="J27" s="65"/>
      <c r="K27" s="66"/>
      <c r="L27" s="67"/>
      <c r="M27" s="59"/>
      <c r="V27" s="6"/>
      <c r="W27" s="6"/>
      <c r="X27" s="7"/>
    </row>
    <row r="28" spans="1:24" s="9" customFormat="1" ht="12">
      <c r="A28" s="11"/>
      <c r="B28" s="60" t="s">
        <v>126</v>
      </c>
      <c r="C28" s="61" t="s">
        <v>127</v>
      </c>
      <c r="D28" s="61"/>
      <c r="E28" s="62"/>
      <c r="F28" s="72">
        <v>0.02</v>
      </c>
      <c r="G28" s="73" t="s">
        <v>117</v>
      </c>
      <c r="H28" s="64">
        <f>+H$17*F28</f>
        <v>0</v>
      </c>
      <c r="I28" s="74" t="s">
        <v>128</v>
      </c>
      <c r="J28" s="65"/>
      <c r="K28" s="66"/>
      <c r="L28" s="67"/>
      <c r="M28" s="59"/>
      <c r="V28" s="6"/>
      <c r="W28" s="6"/>
      <c r="X28" s="7"/>
    </row>
    <row r="29" spans="1:24" s="9" customFormat="1" ht="12">
      <c r="A29" s="11"/>
      <c r="B29" s="60" t="s">
        <v>129</v>
      </c>
      <c r="C29" s="61" t="s">
        <v>130</v>
      </c>
      <c r="D29" s="61"/>
      <c r="E29" s="62"/>
      <c r="F29" s="85">
        <v>0.004</v>
      </c>
      <c r="G29" s="73" t="s">
        <v>117</v>
      </c>
      <c r="H29" s="64">
        <f>+H$17*F29</f>
        <v>0</v>
      </c>
      <c r="I29" s="74" t="s">
        <v>131</v>
      </c>
      <c r="J29" s="65"/>
      <c r="K29" s="66"/>
      <c r="L29" s="67"/>
      <c r="M29" s="59"/>
      <c r="V29" s="6"/>
      <c r="W29" s="6"/>
      <c r="X29" s="7"/>
    </row>
    <row r="30" spans="1:24" s="9" customFormat="1" ht="12">
      <c r="A30" s="11"/>
      <c r="B30" s="60"/>
      <c r="C30" s="68"/>
      <c r="D30" s="68"/>
      <c r="E30" s="69"/>
      <c r="F30" s="78"/>
      <c r="G30" s="81" t="s">
        <v>132</v>
      </c>
      <c r="H30" s="71">
        <f>SUM(H25:H29)</f>
        <v>0</v>
      </c>
      <c r="I30" s="65"/>
      <c r="J30" s="65"/>
      <c r="K30" s="86"/>
      <c r="L30" s="67"/>
      <c r="M30" s="59"/>
      <c r="V30" s="6"/>
      <c r="W30" s="6"/>
      <c r="X30" s="7"/>
    </row>
    <row r="31" spans="1:24" s="9" customFormat="1" ht="12">
      <c r="A31" s="11"/>
      <c r="B31" s="60"/>
      <c r="C31" s="62"/>
      <c r="D31" s="62"/>
      <c r="E31" s="62"/>
      <c r="F31" s="87"/>
      <c r="G31" s="88"/>
      <c r="H31" s="64"/>
      <c r="I31" s="65"/>
      <c r="J31" s="65"/>
      <c r="K31" s="66"/>
      <c r="L31" s="67"/>
      <c r="M31" s="59"/>
      <c r="V31" s="6"/>
      <c r="W31" s="6"/>
      <c r="X31" s="7"/>
    </row>
    <row r="32" spans="1:24" s="9" customFormat="1" ht="12">
      <c r="A32" s="83" t="s">
        <v>133</v>
      </c>
      <c r="B32" s="84" t="s">
        <v>134</v>
      </c>
      <c r="C32" s="62"/>
      <c r="D32" s="62"/>
      <c r="E32" s="62"/>
      <c r="F32" s="87"/>
      <c r="G32" s="88"/>
      <c r="H32" s="64"/>
      <c r="I32" s="65"/>
      <c r="J32" s="65"/>
      <c r="K32" s="66"/>
      <c r="L32" s="67"/>
      <c r="M32" s="59"/>
      <c r="V32" s="6"/>
      <c r="W32" s="6"/>
      <c r="X32" s="7"/>
    </row>
    <row r="33" spans="1:24" s="9" customFormat="1" ht="12">
      <c r="A33" s="11"/>
      <c r="B33" s="60" t="s">
        <v>135</v>
      </c>
      <c r="C33" s="61" t="s">
        <v>136</v>
      </c>
      <c r="D33" s="62"/>
      <c r="E33" s="62"/>
      <c r="F33" s="72">
        <v>0.06</v>
      </c>
      <c r="G33" s="88" t="s">
        <v>137</v>
      </c>
      <c r="H33" s="89">
        <f>F33*(H22+H30+SUM(H34:H42))</f>
        <v>0</v>
      </c>
      <c r="I33" s="65" t="s">
        <v>138</v>
      </c>
      <c r="J33" s="65"/>
      <c r="K33" s="66"/>
      <c r="L33" s="67"/>
      <c r="M33" s="59"/>
      <c r="V33" s="6"/>
      <c r="W33" s="6"/>
      <c r="X33" s="7"/>
    </row>
    <row r="34" spans="1:24" s="9" customFormat="1" ht="12">
      <c r="A34" s="11"/>
      <c r="B34" s="11" t="s">
        <v>139</v>
      </c>
      <c r="C34" s="61" t="s">
        <v>140</v>
      </c>
      <c r="D34" s="62"/>
      <c r="E34" s="62"/>
      <c r="F34" s="72">
        <v>0</v>
      </c>
      <c r="G34" s="88" t="s">
        <v>141</v>
      </c>
      <c r="H34" s="89">
        <v>0</v>
      </c>
      <c r="I34" s="65" t="s">
        <v>141</v>
      </c>
      <c r="J34" s="65"/>
      <c r="K34" s="66"/>
      <c r="L34" s="67"/>
      <c r="M34" s="59"/>
      <c r="V34" s="6"/>
      <c r="W34" s="6"/>
      <c r="X34" s="7"/>
    </row>
    <row r="35" spans="1:24" s="9" customFormat="1" ht="12">
      <c r="A35" s="11"/>
      <c r="B35" s="60" t="s">
        <v>142</v>
      </c>
      <c r="C35" s="61" t="s">
        <v>143</v>
      </c>
      <c r="D35" s="62"/>
      <c r="E35" s="62"/>
      <c r="F35" s="72">
        <v>0.0267</v>
      </c>
      <c r="G35" s="88" t="s">
        <v>110</v>
      </c>
      <c r="H35" s="89">
        <f>+H$20*F35</f>
        <v>0</v>
      </c>
      <c r="I35" s="65" t="s">
        <v>144</v>
      </c>
      <c r="J35" s="65"/>
      <c r="K35" s="66"/>
      <c r="L35" s="67"/>
      <c r="M35" s="59"/>
      <c r="V35" s="6"/>
      <c r="W35" s="6"/>
      <c r="X35" s="7"/>
    </row>
    <row r="36" spans="1:24" s="9" customFormat="1" ht="12">
      <c r="A36" s="11"/>
      <c r="B36" s="60" t="s">
        <v>145</v>
      </c>
      <c r="C36" s="61" t="s">
        <v>146</v>
      </c>
      <c r="D36" s="62"/>
      <c r="E36" s="62"/>
      <c r="F36" s="72">
        <v>0</v>
      </c>
      <c r="G36" s="88" t="s">
        <v>110</v>
      </c>
      <c r="H36" s="89">
        <f aca="true" t="shared" si="0" ref="H36:H42">+H$20*F36</f>
        <v>0</v>
      </c>
      <c r="I36" s="65" t="s">
        <v>147</v>
      </c>
      <c r="J36" s="65"/>
      <c r="K36" s="66"/>
      <c r="L36" s="67"/>
      <c r="M36" s="59"/>
      <c r="V36" s="6"/>
      <c r="W36" s="6"/>
      <c r="X36" s="7"/>
    </row>
    <row r="37" spans="1:24" s="9" customFormat="1" ht="12">
      <c r="A37" s="11"/>
      <c r="B37" s="11" t="s">
        <v>148</v>
      </c>
      <c r="C37" s="61" t="s">
        <v>149</v>
      </c>
      <c r="D37" s="62"/>
      <c r="E37" s="62"/>
      <c r="F37" s="72">
        <v>0</v>
      </c>
      <c r="G37" s="88" t="s">
        <v>110</v>
      </c>
      <c r="H37" s="89">
        <f t="shared" si="0"/>
        <v>0</v>
      </c>
      <c r="I37" s="65" t="s">
        <v>128</v>
      </c>
      <c r="J37" s="90"/>
      <c r="K37" s="66"/>
      <c r="L37" s="67"/>
      <c r="M37" s="59"/>
      <c r="V37" s="6"/>
      <c r="W37" s="6"/>
      <c r="X37" s="7"/>
    </row>
    <row r="38" spans="1:24" s="9" customFormat="1" ht="12">
      <c r="A38" s="11"/>
      <c r="B38" s="11" t="s">
        <v>150</v>
      </c>
      <c r="C38" s="61" t="s">
        <v>151</v>
      </c>
      <c r="D38" s="62"/>
      <c r="E38" s="62"/>
      <c r="F38" s="72">
        <v>0.0355</v>
      </c>
      <c r="G38" s="88" t="s">
        <v>110</v>
      </c>
      <c r="H38" s="89">
        <f t="shared" si="0"/>
        <v>0</v>
      </c>
      <c r="I38" s="65" t="s">
        <v>152</v>
      </c>
      <c r="J38" s="90"/>
      <c r="K38" s="66"/>
      <c r="L38" s="67"/>
      <c r="M38" s="59"/>
      <c r="V38" s="6"/>
      <c r="W38" s="6"/>
      <c r="X38" s="7"/>
    </row>
    <row r="39" spans="1:24" s="9" customFormat="1" ht="12">
      <c r="A39" s="11"/>
      <c r="B39" s="11" t="s">
        <v>153</v>
      </c>
      <c r="C39" s="61" t="s">
        <v>154</v>
      </c>
      <c r="D39" s="62"/>
      <c r="E39" s="62"/>
      <c r="F39" s="72">
        <v>0</v>
      </c>
      <c r="G39" s="88" t="s">
        <v>110</v>
      </c>
      <c r="H39" s="89">
        <f t="shared" si="0"/>
        <v>0</v>
      </c>
      <c r="I39" s="65" t="s">
        <v>155</v>
      </c>
      <c r="J39" s="90"/>
      <c r="K39" s="82"/>
      <c r="L39" s="67"/>
      <c r="M39" s="59"/>
      <c r="V39" s="6"/>
      <c r="W39" s="6"/>
      <c r="X39" s="7"/>
    </row>
    <row r="40" spans="1:24" s="9" customFormat="1" ht="12">
      <c r="A40" s="11"/>
      <c r="B40" s="11" t="s">
        <v>156</v>
      </c>
      <c r="C40" s="61" t="s">
        <v>157</v>
      </c>
      <c r="D40" s="62"/>
      <c r="E40" s="62"/>
      <c r="F40" s="72">
        <v>0.007655</v>
      </c>
      <c r="G40" s="88" t="s">
        <v>110</v>
      </c>
      <c r="H40" s="89">
        <f>+H$20*F40</f>
        <v>0</v>
      </c>
      <c r="I40" s="65" t="s">
        <v>158</v>
      </c>
      <c r="J40" s="90"/>
      <c r="K40" s="66"/>
      <c r="L40" s="67"/>
      <c r="M40" s="59"/>
      <c r="V40" s="6"/>
      <c r="W40" s="6"/>
      <c r="X40" s="7"/>
    </row>
    <row r="41" spans="1:24" s="9" customFormat="1" ht="12">
      <c r="A41" s="11"/>
      <c r="B41" s="11" t="s">
        <v>159</v>
      </c>
      <c r="C41" s="61" t="s">
        <v>160</v>
      </c>
      <c r="D41" s="62"/>
      <c r="E41" s="62"/>
      <c r="F41" s="72">
        <v>0.017</v>
      </c>
      <c r="G41" s="88" t="s">
        <v>110</v>
      </c>
      <c r="H41" s="89">
        <f t="shared" si="0"/>
        <v>0</v>
      </c>
      <c r="I41" s="65" t="s">
        <v>161</v>
      </c>
      <c r="J41" s="90"/>
      <c r="K41" s="66"/>
      <c r="L41" s="67"/>
      <c r="M41" s="59"/>
      <c r="V41" s="6"/>
      <c r="W41" s="6"/>
      <c r="X41" s="7"/>
    </row>
    <row r="42" spans="1:24" s="9" customFormat="1" ht="12">
      <c r="A42" s="11"/>
      <c r="B42" s="9" t="s">
        <v>162</v>
      </c>
      <c r="C42" s="61" t="s">
        <v>163</v>
      </c>
      <c r="D42" s="62"/>
      <c r="E42" s="62"/>
      <c r="F42" s="72">
        <v>0</v>
      </c>
      <c r="G42" s="88" t="s">
        <v>110</v>
      </c>
      <c r="H42" s="89">
        <f t="shared" si="0"/>
        <v>0</v>
      </c>
      <c r="I42" s="65" t="s">
        <v>164</v>
      </c>
      <c r="J42" s="90"/>
      <c r="K42" s="66"/>
      <c r="L42" s="67"/>
      <c r="M42" s="59"/>
      <c r="V42" s="6"/>
      <c r="W42" s="6"/>
      <c r="X42" s="7"/>
    </row>
    <row r="43" spans="1:24" s="9" customFormat="1" ht="12">
      <c r="A43" s="11"/>
      <c r="B43" s="11"/>
      <c r="C43" s="68"/>
      <c r="D43" s="68"/>
      <c r="E43" s="69"/>
      <c r="F43" s="91"/>
      <c r="G43" s="81" t="s">
        <v>165</v>
      </c>
      <c r="H43" s="71">
        <f>SUM(H33:H42)</f>
        <v>0</v>
      </c>
      <c r="I43" s="92"/>
      <c r="J43" s="90"/>
      <c r="K43" s="66"/>
      <c r="L43" s="67"/>
      <c r="M43" s="59"/>
      <c r="V43" s="6"/>
      <c r="W43" s="6"/>
      <c r="X43" s="7"/>
    </row>
    <row r="44" spans="1:24" s="9" customFormat="1" ht="12">
      <c r="A44" s="11"/>
      <c r="B44" s="11"/>
      <c r="C44" s="93"/>
      <c r="D44" s="93"/>
      <c r="E44" s="94"/>
      <c r="F44" s="94"/>
      <c r="G44" s="95"/>
      <c r="H44" s="96"/>
      <c r="I44" s="97"/>
      <c r="J44" s="90"/>
      <c r="K44" s="66"/>
      <c r="L44" s="67"/>
      <c r="M44" s="59"/>
      <c r="V44" s="6"/>
      <c r="W44" s="6"/>
      <c r="X44" s="7"/>
    </row>
    <row r="45" spans="1:24" s="101" customFormat="1" ht="12.75" thickBot="1">
      <c r="A45" s="98"/>
      <c r="B45" s="62"/>
      <c r="C45" s="62"/>
      <c r="D45" s="62"/>
      <c r="E45" s="62"/>
      <c r="F45" s="99"/>
      <c r="G45" s="63"/>
      <c r="H45" s="99"/>
      <c r="I45" s="90"/>
      <c r="J45" s="90"/>
      <c r="K45" s="100"/>
      <c r="L45" s="67"/>
      <c r="M45" s="59"/>
      <c r="N45" s="9"/>
      <c r="O45" s="9"/>
      <c r="V45" s="102"/>
      <c r="W45" s="102"/>
      <c r="X45" s="102"/>
    </row>
    <row r="46" spans="1:24" s="9" customFormat="1" ht="15.75" customHeight="1" thickBot="1">
      <c r="A46" s="103"/>
      <c r="B46" s="103"/>
      <c r="C46" s="103"/>
      <c r="D46" s="103"/>
      <c r="E46" s="103"/>
      <c r="F46" s="104"/>
      <c r="G46" s="105" t="s">
        <v>166</v>
      </c>
      <c r="H46" s="106">
        <f>H22+SUM(H30)+SUM(H43)</f>
        <v>0</v>
      </c>
      <c r="I46" s="107"/>
      <c r="J46" s="108"/>
      <c r="K46" s="109"/>
      <c r="L46" s="109"/>
      <c r="M46" s="110"/>
      <c r="V46" s="7"/>
      <c r="W46" s="7"/>
      <c r="X46" s="7"/>
    </row>
    <row r="47" spans="1:24" s="9" customFormat="1" ht="14.25" customHeight="1" hidden="1">
      <c r="A47" s="11"/>
      <c r="B47" s="11"/>
      <c r="C47" s="11"/>
      <c r="D47" s="11"/>
      <c r="E47" s="11"/>
      <c r="F47" s="24"/>
      <c r="G47" s="24"/>
      <c r="H47" s="24"/>
      <c r="I47" s="24"/>
      <c r="J47" s="24"/>
      <c r="K47" s="24"/>
      <c r="L47" s="111"/>
      <c r="M47" s="8"/>
      <c r="V47" s="7"/>
      <c r="W47" s="7"/>
      <c r="X47" s="7"/>
    </row>
    <row r="48" spans="1:24" s="9" customFormat="1" ht="8.25" customHeight="1">
      <c r="A48" s="11"/>
      <c r="B48" s="11"/>
      <c r="C48" s="11"/>
      <c r="D48" s="11"/>
      <c r="E48" s="11"/>
      <c r="F48" s="24"/>
      <c r="G48" s="24"/>
      <c r="H48" s="24"/>
      <c r="I48" s="24"/>
      <c r="J48" s="24"/>
      <c r="K48" s="24"/>
      <c r="L48" s="24"/>
      <c r="M48" s="112"/>
      <c r="V48" s="7"/>
      <c r="W48" s="7"/>
      <c r="X48" s="7"/>
    </row>
    <row r="49" spans="1:24" s="9" customFormat="1" ht="12">
      <c r="A49" s="11" t="s">
        <v>167</v>
      </c>
      <c r="B49" s="11"/>
      <c r="C49" s="113"/>
      <c r="D49" s="113"/>
      <c r="E49" s="113"/>
      <c r="F49" s="114"/>
      <c r="G49" s="114"/>
      <c r="H49" s="114"/>
      <c r="I49" s="114"/>
      <c r="J49" s="114"/>
      <c r="K49" s="114"/>
      <c r="L49" s="114"/>
      <c r="V49" s="7"/>
      <c r="W49" s="7"/>
      <c r="X49" s="7"/>
    </row>
    <row r="50" spans="1:24" s="9" customFormat="1" ht="12">
      <c r="A50" s="113"/>
      <c r="B50" s="113"/>
      <c r="C50" s="113"/>
      <c r="D50" s="113"/>
      <c r="E50" s="113"/>
      <c r="F50" s="114"/>
      <c r="G50" s="114"/>
      <c r="H50" s="114"/>
      <c r="I50" s="114"/>
      <c r="J50" s="114"/>
      <c r="K50" s="114"/>
      <c r="L50" s="114"/>
      <c r="M50" s="112"/>
      <c r="V50" s="7"/>
      <c r="W50" s="7"/>
      <c r="X50" s="7"/>
    </row>
    <row r="51" spans="1:24" s="9" customFormat="1" ht="12">
      <c r="A51" s="28"/>
      <c r="B51" s="28"/>
      <c r="C51" s="28"/>
      <c r="D51" s="28"/>
      <c r="E51" s="28"/>
      <c r="F51" s="115"/>
      <c r="G51" s="115"/>
      <c r="H51" s="115"/>
      <c r="I51" s="115"/>
      <c r="J51" s="115"/>
      <c r="K51" s="115"/>
      <c r="L51" s="115"/>
      <c r="M51" s="112"/>
      <c r="V51" s="7"/>
      <c r="W51" s="7"/>
      <c r="X51" s="7"/>
    </row>
    <row r="52" spans="1:24" s="9" customFormat="1" ht="12">
      <c r="A52" s="11"/>
      <c r="B52" s="116"/>
      <c r="C52" s="116"/>
      <c r="D52" s="116"/>
      <c r="E52" s="116"/>
      <c r="F52" s="24"/>
      <c r="G52" s="117"/>
      <c r="H52" s="117"/>
      <c r="I52" s="117"/>
      <c r="J52" s="117"/>
      <c r="K52" s="117"/>
      <c r="L52" s="117"/>
      <c r="M52" s="117"/>
      <c r="V52" s="7"/>
      <c r="W52" s="7"/>
      <c r="X52" s="7"/>
    </row>
    <row r="53" spans="1:15" ht="12.75">
      <c r="A53" s="118"/>
      <c r="B53" s="119" t="s">
        <v>168</v>
      </c>
      <c r="C53" s="118"/>
      <c r="D53" s="118"/>
      <c r="E53" s="118"/>
      <c r="F53" s="120"/>
      <c r="G53" s="120"/>
      <c r="H53" s="120"/>
      <c r="I53" s="120"/>
      <c r="J53" s="120"/>
      <c r="K53" s="120"/>
      <c r="L53" s="120"/>
      <c r="M53" s="121"/>
      <c r="N53" s="9"/>
      <c r="O53" s="9"/>
    </row>
    <row r="54" spans="1:15" ht="12.75">
      <c r="A54" s="122"/>
      <c r="B54" s="123">
        <v>1</v>
      </c>
      <c r="C54" s="124" t="s">
        <v>169</v>
      </c>
      <c r="D54" s="122"/>
      <c r="E54" s="122"/>
      <c r="F54" s="125"/>
      <c r="G54" s="126">
        <f>+H17+H21</f>
        <v>0</v>
      </c>
      <c r="H54" s="127" t="s">
        <v>170</v>
      </c>
      <c r="I54" s="125"/>
      <c r="J54" s="125"/>
      <c r="K54" s="125"/>
      <c r="L54" s="128"/>
      <c r="N54" s="9"/>
      <c r="O54" s="9"/>
    </row>
    <row r="55" spans="1:15" ht="12.75">
      <c r="A55" s="122"/>
      <c r="B55" s="123">
        <v>2</v>
      </c>
      <c r="C55" s="124" t="s">
        <v>171</v>
      </c>
      <c r="D55" s="122"/>
      <c r="E55" s="122"/>
      <c r="F55" s="125"/>
      <c r="G55" s="126">
        <f>SUM(H18:H19)</f>
        <v>0</v>
      </c>
      <c r="H55" s="127"/>
      <c r="I55" s="125"/>
      <c r="J55" s="125"/>
      <c r="K55" s="125"/>
      <c r="L55" s="128"/>
      <c r="N55" s="9"/>
      <c r="O55" s="9"/>
    </row>
    <row r="56" spans="1:15" ht="12.75">
      <c r="A56" s="122"/>
      <c r="B56" s="123">
        <v>3</v>
      </c>
      <c r="C56" s="124" t="s">
        <v>172</v>
      </c>
      <c r="D56" s="122"/>
      <c r="E56" s="122"/>
      <c r="F56" s="125"/>
      <c r="G56" s="126">
        <f>+H26+H28+H40</f>
        <v>0</v>
      </c>
      <c r="H56" s="127" t="s">
        <v>173</v>
      </c>
      <c r="I56" s="125"/>
      <c r="J56" s="125"/>
      <c r="K56" s="125"/>
      <c r="L56" s="128"/>
      <c r="N56" s="9"/>
      <c r="O56" s="9"/>
    </row>
    <row r="57" spans="1:15" ht="12.75">
      <c r="A57" s="122"/>
      <c r="B57" s="123">
        <v>4</v>
      </c>
      <c r="C57" s="124" t="s">
        <v>174</v>
      </c>
      <c r="D57" s="122"/>
      <c r="E57" s="122"/>
      <c r="F57" s="125"/>
      <c r="G57" s="126">
        <f>+H27</f>
        <v>0</v>
      </c>
      <c r="H57" s="127"/>
      <c r="I57" s="125"/>
      <c r="J57" s="125"/>
      <c r="K57" s="125"/>
      <c r="L57" s="128"/>
      <c r="N57" s="9"/>
      <c r="O57" s="9"/>
    </row>
    <row r="58" spans="1:12" ht="12.75">
      <c r="A58" s="122"/>
      <c r="B58" s="123">
        <v>5</v>
      </c>
      <c r="C58" s="124" t="s">
        <v>136</v>
      </c>
      <c r="D58" s="122"/>
      <c r="E58" s="122"/>
      <c r="F58" s="125"/>
      <c r="G58" s="126">
        <f>+H33</f>
        <v>0</v>
      </c>
      <c r="H58" s="127"/>
      <c r="I58" s="125"/>
      <c r="J58" s="125"/>
      <c r="K58" s="125"/>
      <c r="L58" s="128"/>
    </row>
    <row r="59" spans="1:12" ht="12.75">
      <c r="A59" s="122"/>
      <c r="B59" s="123">
        <v>6</v>
      </c>
      <c r="C59" s="124" t="s">
        <v>175</v>
      </c>
      <c r="D59" s="122"/>
      <c r="E59" s="122"/>
      <c r="F59" s="125"/>
      <c r="G59" s="126">
        <f>+H35</f>
        <v>0</v>
      </c>
      <c r="H59" s="127"/>
      <c r="I59" s="125"/>
      <c r="J59" s="125"/>
      <c r="K59" s="125"/>
      <c r="L59" s="128"/>
    </row>
    <row r="60" spans="1:12" ht="12.75">
      <c r="A60" s="122"/>
      <c r="B60" s="123">
        <v>7</v>
      </c>
      <c r="C60" s="124" t="s">
        <v>176</v>
      </c>
      <c r="D60" s="122"/>
      <c r="E60" s="122"/>
      <c r="F60" s="125"/>
      <c r="G60" s="126">
        <f>+H38</f>
        <v>0</v>
      </c>
      <c r="H60" s="127"/>
      <c r="I60" s="125"/>
      <c r="J60" s="125"/>
      <c r="K60" s="125"/>
      <c r="L60" s="128"/>
    </row>
    <row r="61" spans="1:12" ht="12.75">
      <c r="A61" s="122"/>
      <c r="B61" s="123">
        <v>8</v>
      </c>
      <c r="C61" s="124" t="s">
        <v>177</v>
      </c>
      <c r="D61" s="122"/>
      <c r="E61" s="122"/>
      <c r="F61" s="125"/>
      <c r="G61" s="126">
        <f>+H29</f>
        <v>0</v>
      </c>
      <c r="H61" s="127"/>
      <c r="I61" s="125"/>
      <c r="J61" s="125"/>
      <c r="K61" s="125"/>
      <c r="L61" s="128"/>
    </row>
    <row r="62" spans="1:12" ht="12.75">
      <c r="A62" s="122"/>
      <c r="B62" s="129">
        <v>9</v>
      </c>
      <c r="C62" s="124" t="s">
        <v>154</v>
      </c>
      <c r="D62" s="122"/>
      <c r="E62" s="122"/>
      <c r="F62" s="125"/>
      <c r="G62" s="126">
        <f>+H39</f>
        <v>0</v>
      </c>
      <c r="H62" s="127"/>
      <c r="I62" s="125"/>
      <c r="J62" s="125"/>
      <c r="K62" s="125"/>
      <c r="L62" s="128"/>
    </row>
    <row r="63" spans="1:12" ht="12.75">
      <c r="A63" s="122"/>
      <c r="B63" s="129">
        <v>10</v>
      </c>
      <c r="C63" s="124" t="s">
        <v>178</v>
      </c>
      <c r="D63" s="122"/>
      <c r="E63" s="122"/>
      <c r="F63" s="125"/>
      <c r="G63" s="126">
        <f>+H25+H42</f>
        <v>0</v>
      </c>
      <c r="H63" s="127" t="s">
        <v>179</v>
      </c>
      <c r="I63" s="125"/>
      <c r="J63" s="125"/>
      <c r="K63" s="125"/>
      <c r="L63" s="128"/>
    </row>
    <row r="64" spans="1:12" ht="12.75">
      <c r="A64" s="122"/>
      <c r="B64" s="129">
        <v>11</v>
      </c>
      <c r="C64" s="124" t="s">
        <v>180</v>
      </c>
      <c r="D64" s="122"/>
      <c r="E64" s="122"/>
      <c r="F64" s="125"/>
      <c r="G64" s="126">
        <f>+H41</f>
        <v>0</v>
      </c>
      <c r="H64" s="127"/>
      <c r="I64" s="125"/>
      <c r="J64" s="125"/>
      <c r="K64" s="125"/>
      <c r="L64" s="128"/>
    </row>
    <row r="65" spans="1:12" ht="12.75">
      <c r="A65" s="122"/>
      <c r="B65" s="129">
        <v>12</v>
      </c>
      <c r="C65" s="124" t="s">
        <v>146</v>
      </c>
      <c r="D65" s="122"/>
      <c r="E65" s="122"/>
      <c r="F65" s="122"/>
      <c r="G65" s="126">
        <f>+H36</f>
        <v>0</v>
      </c>
      <c r="H65" s="127"/>
      <c r="I65" s="125"/>
      <c r="J65" s="125"/>
      <c r="K65" s="125"/>
      <c r="L65" s="128"/>
    </row>
    <row r="66" spans="1:12" ht="12.75">
      <c r="A66" s="122"/>
      <c r="B66" s="129">
        <v>13</v>
      </c>
      <c r="C66" s="124" t="s">
        <v>181</v>
      </c>
      <c r="D66" s="122"/>
      <c r="E66" s="122"/>
      <c r="F66" s="122"/>
      <c r="G66" s="126">
        <f>+H37</f>
        <v>0</v>
      </c>
      <c r="H66" s="127"/>
      <c r="I66" s="125"/>
      <c r="J66" s="125"/>
      <c r="K66" s="125"/>
      <c r="L66" s="128"/>
    </row>
    <row r="67" spans="1:12" ht="12.75">
      <c r="A67" s="122"/>
      <c r="B67" s="129">
        <v>14</v>
      </c>
      <c r="C67" s="124" t="s">
        <v>140</v>
      </c>
      <c r="D67" s="122"/>
      <c r="E67" s="122"/>
      <c r="F67" s="122"/>
      <c r="G67" s="126">
        <f>+H34</f>
        <v>0</v>
      </c>
      <c r="H67" s="127"/>
      <c r="I67" s="125"/>
      <c r="J67" s="125"/>
      <c r="K67" s="125"/>
      <c r="L67" s="128"/>
    </row>
    <row r="68" spans="1:12" ht="12.75">
      <c r="A68" s="122"/>
      <c r="B68" s="122"/>
      <c r="C68" s="130"/>
      <c r="D68" s="131"/>
      <c r="E68" s="131"/>
      <c r="F68" s="132" t="s">
        <v>182</v>
      </c>
      <c r="G68" s="133">
        <f>SUM(G54:G67)</f>
        <v>0</v>
      </c>
      <c r="H68" s="134"/>
      <c r="I68" s="135"/>
      <c r="J68" s="135"/>
      <c r="K68" s="135"/>
      <c r="L68" s="128"/>
    </row>
    <row r="69" ht="12.75">
      <c r="H69" s="137"/>
    </row>
    <row r="70" spans="5:8" ht="12.75">
      <c r="E70" s="136" t="s">
        <v>183</v>
      </c>
      <c r="G70" s="126"/>
      <c r="H70" s="137"/>
    </row>
    <row r="71" spans="5:8" ht="12.75">
      <c r="E71" s="137" t="s">
        <v>184</v>
      </c>
      <c r="G71" s="126">
        <f>SUM(G54:G55)</f>
        <v>0</v>
      </c>
      <c r="H71" s="137">
        <f>IF(G73=0,0,+G71/G73)</f>
        <v>0</v>
      </c>
    </row>
    <row r="72" spans="5:9" ht="12.75">
      <c r="E72" s="139" t="s">
        <v>185</v>
      </c>
      <c r="F72" s="140"/>
      <c r="G72" s="141">
        <f>+G68-G71</f>
        <v>0</v>
      </c>
      <c r="H72" s="142">
        <f>IF(G73=0,0,+G72/G73)</f>
        <v>0</v>
      </c>
      <c r="I72" s="136" t="s">
        <v>186</v>
      </c>
    </row>
    <row r="73" spans="6:8" ht="12.75">
      <c r="F73" s="132" t="s">
        <v>182</v>
      </c>
      <c r="G73" s="126">
        <f>SUM(G71:G72)</f>
        <v>0</v>
      </c>
      <c r="H73" s="137">
        <f>SUM(H71:H72)</f>
        <v>0</v>
      </c>
    </row>
    <row r="74" ht="12.75">
      <c r="G74" s="126"/>
    </row>
    <row r="79" ht="12.75">
      <c r="D79" s="61"/>
    </row>
    <row r="80" spans="3:7" ht="12.75">
      <c r="C80" s="143">
        <v>1</v>
      </c>
      <c r="D80" s="61" t="s">
        <v>101</v>
      </c>
      <c r="G80" s="144" t="s">
        <v>187</v>
      </c>
    </row>
    <row r="81" spans="3:7" ht="12.75">
      <c r="C81" s="143">
        <v>2</v>
      </c>
      <c r="D81" s="61" t="s">
        <v>105</v>
      </c>
      <c r="G81" s="145">
        <v>0.02</v>
      </c>
    </row>
    <row r="82" spans="3:7" ht="12.75">
      <c r="C82" s="143">
        <v>3</v>
      </c>
      <c r="D82" s="61" t="s">
        <v>109</v>
      </c>
      <c r="G82" s="145">
        <v>0.01</v>
      </c>
    </row>
    <row r="83" spans="3:7" ht="12.75">
      <c r="C83" s="143">
        <v>4</v>
      </c>
      <c r="D83" s="61" t="s">
        <v>116</v>
      </c>
      <c r="G83" s="145" t="s">
        <v>188</v>
      </c>
    </row>
    <row r="84" spans="3:7" ht="12.75">
      <c r="C84" s="143">
        <v>5</v>
      </c>
      <c r="D84" s="61" t="s">
        <v>120</v>
      </c>
      <c r="G84" s="145" t="s">
        <v>189</v>
      </c>
    </row>
    <row r="85" spans="3:8" ht="12.75">
      <c r="C85" s="143">
        <v>6</v>
      </c>
      <c r="D85" s="61" t="s">
        <v>123</v>
      </c>
      <c r="G85" s="145" t="s">
        <v>190</v>
      </c>
      <c r="H85" s="136" t="s">
        <v>191</v>
      </c>
    </row>
    <row r="86" spans="3:7" ht="12.75">
      <c r="C86" s="143">
        <v>7</v>
      </c>
      <c r="D86" s="61" t="s">
        <v>192</v>
      </c>
      <c r="G86" s="145" t="s">
        <v>188</v>
      </c>
    </row>
    <row r="87" spans="3:7" ht="12.75">
      <c r="C87" s="143">
        <v>8</v>
      </c>
      <c r="D87" s="61" t="s">
        <v>130</v>
      </c>
      <c r="G87" s="145" t="s">
        <v>193</v>
      </c>
    </row>
    <row r="88" spans="3:8" ht="12.75">
      <c r="C88" s="143">
        <v>9</v>
      </c>
      <c r="D88" s="61" t="s">
        <v>136</v>
      </c>
      <c r="G88" s="145">
        <v>0.06</v>
      </c>
      <c r="H88" s="136" t="s">
        <v>194</v>
      </c>
    </row>
    <row r="89" spans="3:7" ht="12.75">
      <c r="C89" s="143">
        <v>10</v>
      </c>
      <c r="D89" s="61" t="s">
        <v>143</v>
      </c>
      <c r="G89" s="145" t="s">
        <v>195</v>
      </c>
    </row>
    <row r="90" spans="3:7" ht="12.75">
      <c r="C90" s="143">
        <v>11</v>
      </c>
      <c r="D90" s="61" t="s">
        <v>146</v>
      </c>
      <c r="G90" s="145" t="s">
        <v>196</v>
      </c>
    </row>
    <row r="91" spans="3:7" ht="12.75">
      <c r="C91" s="143">
        <v>12</v>
      </c>
      <c r="D91" s="61" t="s">
        <v>149</v>
      </c>
      <c r="G91" s="145" t="s">
        <v>188</v>
      </c>
    </row>
    <row r="92" spans="3:7" ht="12.75">
      <c r="C92" s="143">
        <v>13</v>
      </c>
      <c r="D92" s="61" t="s">
        <v>151</v>
      </c>
      <c r="G92" s="145">
        <v>0.04</v>
      </c>
    </row>
    <row r="93" spans="3:7" ht="12.75">
      <c r="C93" s="143">
        <v>14</v>
      </c>
      <c r="D93" s="61" t="s">
        <v>154</v>
      </c>
      <c r="G93" s="145">
        <v>0.01</v>
      </c>
    </row>
    <row r="94" spans="3:7" ht="12.75">
      <c r="C94" s="143">
        <v>15</v>
      </c>
      <c r="D94" s="61" t="s">
        <v>157</v>
      </c>
      <c r="G94" s="145" t="s">
        <v>197</v>
      </c>
    </row>
    <row r="95" spans="3:7" ht="12.75">
      <c r="C95" s="143">
        <v>16</v>
      </c>
      <c r="D95" s="61" t="s">
        <v>198</v>
      </c>
      <c r="G95" s="146" t="s">
        <v>199</v>
      </c>
    </row>
    <row r="96" spans="3:7" ht="12.75">
      <c r="C96" s="143">
        <v>17</v>
      </c>
      <c r="D96" s="61" t="s">
        <v>163</v>
      </c>
      <c r="G96" s="145" t="s">
        <v>200</v>
      </c>
    </row>
    <row r="97" ht="12.75">
      <c r="G97" s="145"/>
    </row>
  </sheetData>
  <sheetProtection/>
  <mergeCells count="6">
    <mergeCell ref="A1:L1"/>
    <mergeCell ref="A2:L2"/>
    <mergeCell ref="D4:F4"/>
    <mergeCell ref="D5:F5"/>
    <mergeCell ref="H11:J11"/>
    <mergeCell ref="I13:J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5"/>
  <sheetViews>
    <sheetView tabSelected="1" workbookViewId="0" topLeftCell="A61">
      <selection activeCell="G15" sqref="G15"/>
    </sheetView>
  </sheetViews>
  <sheetFormatPr defaultColWidth="9.33203125" defaultRowHeight="12.75"/>
  <cols>
    <col min="1" max="1" width="1.171875" style="147" customWidth="1"/>
    <col min="2" max="2" width="14.66015625" style="1" customWidth="1"/>
    <col min="3" max="3" width="55.16015625" style="1" customWidth="1"/>
    <col min="4" max="4" width="17" style="1" customWidth="1"/>
    <col min="5" max="5" width="26.33203125" style="1" customWidth="1"/>
    <col min="6" max="6" width="3.5" style="1" customWidth="1"/>
    <col min="7" max="7" width="19.33203125" style="1" customWidth="1"/>
    <col min="8" max="8" width="11" style="1" customWidth="1"/>
    <col min="9" max="16384" width="9.33203125" style="1" customWidth="1"/>
  </cols>
  <sheetData>
    <row r="1" spans="1:6" s="147" customFormat="1" ht="12.75">
      <c r="A1" s="157"/>
      <c r="B1" s="157"/>
      <c r="C1" s="157"/>
      <c r="D1" s="157"/>
      <c r="E1" s="157"/>
      <c r="F1" s="157"/>
    </row>
    <row r="2" spans="1:6" ht="15.75">
      <c r="A2" s="210" t="s">
        <v>28</v>
      </c>
      <c r="B2" s="210"/>
      <c r="C2" s="210"/>
      <c r="D2" s="210"/>
      <c r="E2" s="210"/>
      <c r="F2" s="148"/>
    </row>
    <row r="3" spans="1:6" ht="6" customHeight="1">
      <c r="A3" s="157"/>
      <c r="B3" s="158"/>
      <c r="C3" s="158"/>
      <c r="D3" s="158"/>
      <c r="E3" s="158"/>
      <c r="F3" s="148"/>
    </row>
    <row r="4" spans="1:6" ht="15.75">
      <c r="A4" s="210" t="str">
        <f>+Criteria!A4</f>
        <v>SELECT COLLEGE</v>
      </c>
      <c r="B4" s="210"/>
      <c r="C4" s="210"/>
      <c r="D4" s="210"/>
      <c r="E4" s="210"/>
      <c r="F4" s="148"/>
    </row>
    <row r="5" spans="1:6" ht="16.5">
      <c r="A5" s="212" t="str">
        <f>+Criteria!A5</f>
        <v>XXXXX Building</v>
      </c>
      <c r="B5" s="212"/>
      <c r="C5" s="212"/>
      <c r="D5" s="212"/>
      <c r="E5" s="212"/>
      <c r="F5" s="148"/>
    </row>
    <row r="6" spans="1:8" ht="15.75">
      <c r="A6" s="210" t="str">
        <f>+Criteria!A6</f>
        <v>50% CONSTRUCTION DOCUMENT COST ESTIMATE</v>
      </c>
      <c r="B6" s="210"/>
      <c r="C6" s="210"/>
      <c r="D6" s="210"/>
      <c r="E6" s="210"/>
      <c r="F6" s="148"/>
      <c r="G6" s="2" t="s">
        <v>298</v>
      </c>
      <c r="H6" s="192">
        <v>10000</v>
      </c>
    </row>
    <row r="7" spans="1:6" ht="12.75">
      <c r="A7" s="211">
        <f>+'Cover Sheet'!A42:H42</f>
        <v>0</v>
      </c>
      <c r="B7" s="211"/>
      <c r="C7" s="211"/>
      <c r="D7" s="211"/>
      <c r="E7" s="211"/>
      <c r="F7" s="148"/>
    </row>
    <row r="8" spans="1:6" s="147" customFormat="1" ht="25.5" customHeight="1">
      <c r="A8" s="157"/>
      <c r="B8" s="157"/>
      <c r="C8" s="157"/>
      <c r="D8" s="157"/>
      <c r="E8" s="157"/>
      <c r="F8" s="157"/>
    </row>
    <row r="9" spans="1:6" ht="15.75">
      <c r="A9" s="209" t="s">
        <v>2</v>
      </c>
      <c r="B9" s="209"/>
      <c r="C9" s="209"/>
      <c r="D9" s="209"/>
      <c r="E9" s="209"/>
      <c r="F9" s="148"/>
    </row>
    <row r="10" spans="1:6" s="147" customFormat="1" ht="25.5" customHeight="1">
      <c r="A10" s="157"/>
      <c r="B10" s="159"/>
      <c r="C10" s="159"/>
      <c r="D10" s="159"/>
      <c r="E10" s="159"/>
      <c r="F10" s="157"/>
    </row>
    <row r="11" spans="1:6" ht="15" customHeight="1">
      <c r="A11" s="157"/>
      <c r="B11" s="160" t="s">
        <v>3</v>
      </c>
      <c r="C11" s="160" t="s">
        <v>0</v>
      </c>
      <c r="D11" s="160" t="s">
        <v>29</v>
      </c>
      <c r="E11" s="160" t="s">
        <v>1</v>
      </c>
      <c r="F11" s="148"/>
    </row>
    <row r="12" spans="1:6" s="152" customFormat="1" ht="12.75">
      <c r="A12" s="157"/>
      <c r="B12" s="148"/>
      <c r="C12" s="148"/>
      <c r="D12" s="148"/>
      <c r="E12" s="148"/>
      <c r="F12" s="148"/>
    </row>
    <row r="13" spans="1:5" s="152" customFormat="1" ht="12.75">
      <c r="A13" s="162"/>
      <c r="B13" s="150">
        <v>1</v>
      </c>
      <c r="C13" s="161" t="s">
        <v>210</v>
      </c>
      <c r="D13" s="178"/>
      <c r="E13" s="153"/>
    </row>
    <row r="14" spans="1:5" s="152" customFormat="1" ht="12.75">
      <c r="A14" s="162"/>
      <c r="B14" s="150"/>
      <c r="C14" s="161"/>
      <c r="D14" s="178"/>
      <c r="E14" s="153"/>
    </row>
    <row r="15" spans="1:5" s="152" customFormat="1" ht="12.75">
      <c r="A15" s="162"/>
      <c r="B15" s="150">
        <v>2</v>
      </c>
      <c r="C15" s="161" t="s">
        <v>282</v>
      </c>
      <c r="D15" s="177">
        <f>+E15/$H$6</f>
        <v>0</v>
      </c>
      <c r="E15" s="177">
        <f>SUM(E16:E18)</f>
        <v>0</v>
      </c>
    </row>
    <row r="16" spans="1:5" s="152" customFormat="1" ht="12.75">
      <c r="A16" s="162"/>
      <c r="B16" s="150"/>
      <c r="C16" s="155" t="s">
        <v>203</v>
      </c>
      <c r="D16" s="178"/>
      <c r="E16" s="190">
        <f>+D16*$H$6</f>
        <v>0</v>
      </c>
    </row>
    <row r="17" spans="1:5" s="152" customFormat="1" ht="12.75">
      <c r="A17" s="162"/>
      <c r="B17" s="150"/>
      <c r="C17" s="155" t="s">
        <v>204</v>
      </c>
      <c r="D17" s="178"/>
      <c r="E17" s="190">
        <f aca="true" t="shared" si="0" ref="E17:E80">+D17*$H$6</f>
        <v>0</v>
      </c>
    </row>
    <row r="18" spans="1:5" s="152" customFormat="1" ht="12.75">
      <c r="A18" s="162"/>
      <c r="B18" s="150"/>
      <c r="C18" s="155" t="s">
        <v>283</v>
      </c>
      <c r="D18" s="178"/>
      <c r="E18" s="190">
        <f t="shared" si="0"/>
        <v>0</v>
      </c>
    </row>
    <row r="19" spans="1:5" s="152" customFormat="1" ht="12.75">
      <c r="A19" s="162"/>
      <c r="B19" s="150"/>
      <c r="C19" s="155"/>
      <c r="D19" s="178"/>
      <c r="E19" s="153"/>
    </row>
    <row r="20" spans="1:5" s="152" customFormat="1" ht="12.75">
      <c r="A20" s="162"/>
      <c r="B20" s="150">
        <v>3</v>
      </c>
      <c r="C20" s="161" t="s">
        <v>5</v>
      </c>
      <c r="D20" s="177">
        <f>+E20/$H$6</f>
        <v>0</v>
      </c>
      <c r="E20" s="177">
        <f>SUM(E21:E26)</f>
        <v>0</v>
      </c>
    </row>
    <row r="21" spans="1:5" s="152" customFormat="1" ht="12.75">
      <c r="A21" s="162"/>
      <c r="B21" s="150"/>
      <c r="C21" s="155" t="s">
        <v>205</v>
      </c>
      <c r="D21" s="178"/>
      <c r="E21" s="190">
        <f t="shared" si="0"/>
        <v>0</v>
      </c>
    </row>
    <row r="22" spans="1:5" s="152" customFormat="1" ht="12.75">
      <c r="A22" s="162"/>
      <c r="B22" s="150"/>
      <c r="C22" s="155" t="s">
        <v>42</v>
      </c>
      <c r="D22" s="178"/>
      <c r="E22" s="190">
        <f t="shared" si="0"/>
        <v>0</v>
      </c>
    </row>
    <row r="23" spans="1:5" s="152" customFormat="1" ht="12.75">
      <c r="A23" s="162"/>
      <c r="B23" s="150"/>
      <c r="C23" s="155" t="s">
        <v>206</v>
      </c>
      <c r="D23" s="178"/>
      <c r="E23" s="190">
        <f t="shared" si="0"/>
        <v>0</v>
      </c>
    </row>
    <row r="24" spans="1:5" s="152" customFormat="1" ht="12.75">
      <c r="A24" s="162"/>
      <c r="B24" s="150"/>
      <c r="C24" s="155" t="s">
        <v>207</v>
      </c>
      <c r="D24" s="178"/>
      <c r="E24" s="190">
        <f t="shared" si="0"/>
        <v>0</v>
      </c>
    </row>
    <row r="25" spans="1:5" s="152" customFormat="1" ht="12.75">
      <c r="A25" s="162"/>
      <c r="B25" s="150"/>
      <c r="C25" s="155" t="s">
        <v>66</v>
      </c>
      <c r="D25" s="178"/>
      <c r="E25" s="190">
        <f t="shared" si="0"/>
        <v>0</v>
      </c>
    </row>
    <row r="26" spans="1:5" s="152" customFormat="1" ht="12.75">
      <c r="A26" s="162"/>
      <c r="B26" s="150"/>
      <c r="C26" s="155" t="s">
        <v>208</v>
      </c>
      <c r="D26" s="178"/>
      <c r="E26" s="190">
        <f t="shared" si="0"/>
        <v>0</v>
      </c>
    </row>
    <row r="27" spans="1:5" s="152" customFormat="1" ht="12.75">
      <c r="A27" s="162"/>
      <c r="B27" s="150"/>
      <c r="C27" s="155"/>
      <c r="D27" s="178"/>
      <c r="E27" s="153"/>
    </row>
    <row r="28" spans="1:5" s="152" customFormat="1" ht="12.75">
      <c r="A28" s="162"/>
      <c r="B28" s="150">
        <v>4</v>
      </c>
      <c r="C28" s="161" t="s">
        <v>6</v>
      </c>
      <c r="D28" s="177">
        <f>+E28/$H$6</f>
        <v>0</v>
      </c>
      <c r="E28" s="177">
        <f>SUM(E29)</f>
        <v>0</v>
      </c>
    </row>
    <row r="29" spans="1:5" s="152" customFormat="1" ht="12.75">
      <c r="A29" s="162"/>
      <c r="B29" s="150"/>
      <c r="C29" s="155" t="s">
        <v>209</v>
      </c>
      <c r="D29" s="178"/>
      <c r="E29" s="190">
        <f t="shared" si="0"/>
        <v>0</v>
      </c>
    </row>
    <row r="30" spans="1:5" s="152" customFormat="1" ht="12.75">
      <c r="A30" s="162"/>
      <c r="B30" s="150"/>
      <c r="C30" s="155"/>
      <c r="D30" s="178"/>
      <c r="E30" s="153"/>
    </row>
    <row r="31" spans="1:5" s="152" customFormat="1" ht="12.75">
      <c r="A31" s="162"/>
      <c r="B31" s="150">
        <v>5</v>
      </c>
      <c r="C31" s="161" t="s">
        <v>7</v>
      </c>
      <c r="D31" s="177">
        <f>+E31/$H$6</f>
        <v>0</v>
      </c>
      <c r="E31" s="177">
        <f>SUM(E32:E35)</f>
        <v>0</v>
      </c>
    </row>
    <row r="32" spans="1:5" s="152" customFormat="1" ht="12.75">
      <c r="A32" s="162"/>
      <c r="B32" s="150"/>
      <c r="C32" s="155" t="s">
        <v>217</v>
      </c>
      <c r="D32" s="178"/>
      <c r="E32" s="190">
        <f t="shared" si="0"/>
        <v>0</v>
      </c>
    </row>
    <row r="33" spans="1:5" s="152" customFormat="1" ht="12.75">
      <c r="A33" s="162"/>
      <c r="B33" s="150"/>
      <c r="C33" s="155" t="s">
        <v>218</v>
      </c>
      <c r="D33" s="178"/>
      <c r="E33" s="190">
        <f t="shared" si="0"/>
        <v>0</v>
      </c>
    </row>
    <row r="34" spans="1:5" s="152" customFormat="1" ht="12.75">
      <c r="A34" s="162"/>
      <c r="B34" s="150"/>
      <c r="C34" s="155" t="s">
        <v>219</v>
      </c>
      <c r="D34" s="178"/>
      <c r="E34" s="190">
        <f t="shared" si="0"/>
        <v>0</v>
      </c>
    </row>
    <row r="35" spans="1:5" s="152" customFormat="1" ht="12.75">
      <c r="A35" s="162"/>
      <c r="B35" s="150"/>
      <c r="C35" s="155" t="s">
        <v>220</v>
      </c>
      <c r="D35" s="178"/>
      <c r="E35" s="190">
        <f t="shared" si="0"/>
        <v>0</v>
      </c>
    </row>
    <row r="36" spans="1:5" s="152" customFormat="1" ht="12.75">
      <c r="A36" s="162"/>
      <c r="B36" s="150"/>
      <c r="C36" s="155"/>
      <c r="D36" s="178"/>
      <c r="E36" s="153"/>
    </row>
    <row r="37" spans="1:5" s="152" customFormat="1" ht="12.75">
      <c r="A37" s="162"/>
      <c r="B37" s="150">
        <v>6</v>
      </c>
      <c r="C37" s="161" t="s">
        <v>211</v>
      </c>
      <c r="D37" s="177">
        <f>+E37/$H$6</f>
        <v>0</v>
      </c>
      <c r="E37" s="177">
        <f>SUM(E38:E41)</f>
        <v>0</v>
      </c>
    </row>
    <row r="38" spans="1:5" s="152" customFormat="1" ht="12.75">
      <c r="A38" s="162"/>
      <c r="B38" s="150"/>
      <c r="C38" s="155" t="s">
        <v>221</v>
      </c>
      <c r="D38" s="178"/>
      <c r="E38" s="190">
        <f t="shared" si="0"/>
        <v>0</v>
      </c>
    </row>
    <row r="39" spans="1:5" s="152" customFormat="1" ht="12.75">
      <c r="A39" s="162"/>
      <c r="B39" s="150"/>
      <c r="C39" s="155" t="s">
        <v>222</v>
      </c>
      <c r="D39" s="178"/>
      <c r="E39" s="190">
        <f t="shared" si="0"/>
        <v>0</v>
      </c>
    </row>
    <row r="40" spans="1:5" s="152" customFormat="1" ht="12.75">
      <c r="A40" s="162"/>
      <c r="B40" s="150"/>
      <c r="C40" s="155" t="s">
        <v>223</v>
      </c>
      <c r="D40" s="178"/>
      <c r="E40" s="190">
        <f t="shared" si="0"/>
        <v>0</v>
      </c>
    </row>
    <row r="41" spans="1:5" s="152" customFormat="1" ht="12.75">
      <c r="A41" s="162"/>
      <c r="B41" s="150"/>
      <c r="C41" s="155"/>
      <c r="D41" s="178"/>
      <c r="E41" s="153"/>
    </row>
    <row r="42" spans="1:5" s="152" customFormat="1" ht="12.75">
      <c r="A42" s="162"/>
      <c r="B42" s="150">
        <v>7</v>
      </c>
      <c r="C42" s="161" t="s">
        <v>212</v>
      </c>
      <c r="D42" s="177">
        <f>+E42/$H$6</f>
        <v>0</v>
      </c>
      <c r="E42" s="177">
        <f>SUM(E43:E46)</f>
        <v>0</v>
      </c>
    </row>
    <row r="43" spans="1:5" s="152" customFormat="1" ht="12.75">
      <c r="A43" s="162"/>
      <c r="B43" s="150"/>
      <c r="C43" s="155" t="s">
        <v>43</v>
      </c>
      <c r="D43" s="178"/>
      <c r="E43" s="190">
        <f t="shared" si="0"/>
        <v>0</v>
      </c>
    </row>
    <row r="44" spans="1:5" s="152" customFormat="1" ht="12.75">
      <c r="A44" s="162"/>
      <c r="B44" s="150"/>
      <c r="C44" s="155" t="s">
        <v>224</v>
      </c>
      <c r="D44" s="178"/>
      <c r="E44" s="190">
        <f t="shared" si="0"/>
        <v>0</v>
      </c>
    </row>
    <row r="45" spans="1:5" s="152" customFormat="1" ht="12.75">
      <c r="A45" s="162"/>
      <c r="B45" s="150"/>
      <c r="C45" s="155" t="s">
        <v>31</v>
      </c>
      <c r="D45" s="178"/>
      <c r="E45" s="190">
        <f t="shared" si="0"/>
        <v>0</v>
      </c>
    </row>
    <row r="46" spans="1:5" s="152" customFormat="1" ht="12.75">
      <c r="A46" s="162"/>
      <c r="B46" s="150"/>
      <c r="C46" s="164" t="s">
        <v>44</v>
      </c>
      <c r="D46" s="178"/>
      <c r="E46" s="190">
        <f t="shared" si="0"/>
        <v>0</v>
      </c>
    </row>
    <row r="47" spans="1:5" s="152" customFormat="1" ht="12.75">
      <c r="A47" s="162"/>
      <c r="B47" s="150"/>
      <c r="C47" s="164"/>
      <c r="D47" s="178"/>
      <c r="E47" s="153"/>
    </row>
    <row r="48" spans="1:5" s="152" customFormat="1" ht="12.75">
      <c r="A48" s="162"/>
      <c r="B48" s="150">
        <v>8</v>
      </c>
      <c r="C48" s="161" t="s">
        <v>213</v>
      </c>
      <c r="D48" s="177">
        <f>+E48/$H$6</f>
        <v>0</v>
      </c>
      <c r="E48" s="177">
        <f>SUM(E49:E52)</f>
        <v>0</v>
      </c>
    </row>
    <row r="49" spans="1:5" s="152" customFormat="1" ht="12.75">
      <c r="A49" s="162"/>
      <c r="B49" s="150"/>
      <c r="C49" s="155" t="s">
        <v>45</v>
      </c>
      <c r="D49" s="178"/>
      <c r="E49" s="190">
        <f t="shared" si="0"/>
        <v>0</v>
      </c>
    </row>
    <row r="50" spans="1:5" s="152" customFormat="1" ht="12.75">
      <c r="A50" s="162"/>
      <c r="B50" s="150"/>
      <c r="C50" s="155" t="s">
        <v>225</v>
      </c>
      <c r="D50" s="178"/>
      <c r="E50" s="190">
        <f t="shared" si="0"/>
        <v>0</v>
      </c>
    </row>
    <row r="51" spans="1:5" s="152" customFormat="1" ht="12.75">
      <c r="A51" s="162"/>
      <c r="B51" s="150"/>
      <c r="C51" s="155" t="s">
        <v>46</v>
      </c>
      <c r="D51" s="178"/>
      <c r="E51" s="190">
        <f t="shared" si="0"/>
        <v>0</v>
      </c>
    </row>
    <row r="52" spans="1:5" s="152" customFormat="1" ht="12.75">
      <c r="A52" s="162"/>
      <c r="B52" s="150"/>
      <c r="C52" s="155" t="s">
        <v>226</v>
      </c>
      <c r="D52" s="178"/>
      <c r="E52" s="190">
        <f t="shared" si="0"/>
        <v>0</v>
      </c>
    </row>
    <row r="53" spans="1:5" s="152" customFormat="1" ht="12.75">
      <c r="A53" s="162"/>
      <c r="B53" s="150"/>
      <c r="C53" s="155"/>
      <c r="D53" s="178"/>
      <c r="E53" s="153"/>
    </row>
    <row r="54" spans="1:5" s="152" customFormat="1" ht="12.75">
      <c r="A54" s="162"/>
      <c r="B54" s="150">
        <v>9</v>
      </c>
      <c r="C54" s="161" t="s">
        <v>8</v>
      </c>
      <c r="D54" s="177">
        <f>+E54/$H$6</f>
        <v>0</v>
      </c>
      <c r="E54" s="177">
        <f>SUM(E55:E62)</f>
        <v>0</v>
      </c>
    </row>
    <row r="55" spans="1:5" s="152" customFormat="1" ht="12.75">
      <c r="A55" s="162"/>
      <c r="B55" s="150"/>
      <c r="C55" s="155" t="s">
        <v>227</v>
      </c>
      <c r="D55" s="178"/>
      <c r="E55" s="190">
        <f t="shared" si="0"/>
        <v>0</v>
      </c>
    </row>
    <row r="56" spans="1:5" s="152" customFormat="1" ht="12.75">
      <c r="A56" s="162"/>
      <c r="B56" s="150"/>
      <c r="C56" s="155" t="s">
        <v>228</v>
      </c>
      <c r="D56" s="178"/>
      <c r="E56" s="190">
        <f t="shared" si="0"/>
        <v>0</v>
      </c>
    </row>
    <row r="57" spans="1:5" s="152" customFormat="1" ht="12.75">
      <c r="A57" s="162"/>
      <c r="B57" s="150"/>
      <c r="C57" s="155" t="s">
        <v>229</v>
      </c>
      <c r="D57" s="178"/>
      <c r="E57" s="190">
        <f t="shared" si="0"/>
        <v>0</v>
      </c>
    </row>
    <row r="58" spans="1:5" s="152" customFormat="1" ht="12.75">
      <c r="A58" s="162"/>
      <c r="B58" s="150"/>
      <c r="C58" s="155" t="s">
        <v>232</v>
      </c>
      <c r="D58" s="178"/>
      <c r="E58" s="190">
        <f t="shared" si="0"/>
        <v>0</v>
      </c>
    </row>
    <row r="59" spans="1:5" s="152" customFormat="1" ht="12.75">
      <c r="A59" s="162"/>
      <c r="B59" s="150"/>
      <c r="C59" s="155" t="s">
        <v>230</v>
      </c>
      <c r="D59" s="178"/>
      <c r="E59" s="190">
        <f t="shared" si="0"/>
        <v>0</v>
      </c>
    </row>
    <row r="60" spans="1:5" s="152" customFormat="1" ht="12.75">
      <c r="A60" s="162"/>
      <c r="B60" s="150"/>
      <c r="C60" s="155" t="s">
        <v>231</v>
      </c>
      <c r="D60" s="178"/>
      <c r="E60" s="190">
        <f t="shared" si="0"/>
        <v>0</v>
      </c>
    </row>
    <row r="61" spans="1:5" s="152" customFormat="1" ht="12.75">
      <c r="A61" s="162"/>
      <c r="B61" s="150"/>
      <c r="C61" s="155" t="s">
        <v>47</v>
      </c>
      <c r="D61" s="178"/>
      <c r="E61" s="190">
        <f t="shared" si="0"/>
        <v>0</v>
      </c>
    </row>
    <row r="62" spans="1:5" s="152" customFormat="1" ht="12.75">
      <c r="A62" s="162"/>
      <c r="B62" s="150"/>
      <c r="C62" s="155" t="s">
        <v>233</v>
      </c>
      <c r="D62" s="178"/>
      <c r="E62" s="190">
        <f t="shared" si="0"/>
        <v>0</v>
      </c>
    </row>
    <row r="63" spans="1:5" s="152" customFormat="1" ht="12.75">
      <c r="A63" s="162"/>
      <c r="B63" s="150"/>
      <c r="C63" s="155"/>
      <c r="D63" s="178"/>
      <c r="E63" s="153"/>
    </row>
    <row r="64" spans="1:5" s="152" customFormat="1" ht="12.75">
      <c r="A64" s="162"/>
      <c r="B64" s="150">
        <v>10</v>
      </c>
      <c r="C64" s="161" t="s">
        <v>9</v>
      </c>
      <c r="D64" s="177">
        <f>+E64/$H$6</f>
        <v>0</v>
      </c>
      <c r="E64" s="177">
        <f>SUM(E65:E69)</f>
        <v>0</v>
      </c>
    </row>
    <row r="65" spans="1:5" s="152" customFormat="1" ht="12.75">
      <c r="A65" s="162"/>
      <c r="B65" s="150"/>
      <c r="C65" s="164" t="s">
        <v>48</v>
      </c>
      <c r="D65" s="178"/>
      <c r="E65" s="190">
        <f t="shared" si="0"/>
        <v>0</v>
      </c>
    </row>
    <row r="66" spans="1:5" s="152" customFormat="1" ht="12.75">
      <c r="A66" s="162"/>
      <c r="B66" s="150"/>
      <c r="C66" s="164" t="s">
        <v>237</v>
      </c>
      <c r="D66" s="178"/>
      <c r="E66" s="190">
        <f t="shared" si="0"/>
        <v>0</v>
      </c>
    </row>
    <row r="67" spans="1:5" s="152" customFormat="1" ht="12.75">
      <c r="A67" s="162"/>
      <c r="B67" s="150"/>
      <c r="C67" s="164" t="s">
        <v>236</v>
      </c>
      <c r="D67" s="178"/>
      <c r="E67" s="190">
        <f t="shared" si="0"/>
        <v>0</v>
      </c>
    </row>
    <row r="68" spans="1:5" s="152" customFormat="1" ht="12.75">
      <c r="A68" s="162"/>
      <c r="B68" s="150"/>
      <c r="C68" s="164" t="s">
        <v>235</v>
      </c>
      <c r="D68" s="178"/>
      <c r="E68" s="190">
        <f t="shared" si="0"/>
        <v>0</v>
      </c>
    </row>
    <row r="69" spans="1:5" s="152" customFormat="1" ht="12.75">
      <c r="A69" s="162"/>
      <c r="B69" s="150"/>
      <c r="C69" s="164" t="s">
        <v>234</v>
      </c>
      <c r="D69" s="178"/>
      <c r="E69" s="190">
        <f t="shared" si="0"/>
        <v>0</v>
      </c>
    </row>
    <row r="70" spans="1:5" s="152" customFormat="1" ht="12.75">
      <c r="A70" s="162"/>
      <c r="B70" s="150"/>
      <c r="C70" s="164"/>
      <c r="D70" s="178"/>
      <c r="E70" s="153"/>
    </row>
    <row r="71" spans="1:9" s="152" customFormat="1" ht="12.75">
      <c r="A71" s="162"/>
      <c r="B71" s="150">
        <v>11</v>
      </c>
      <c r="C71" s="161" t="s">
        <v>240</v>
      </c>
      <c r="D71" s="177">
        <f>+E71/$H$6</f>
        <v>0</v>
      </c>
      <c r="E71" s="177">
        <f>SUM(E72:E80)</f>
        <v>0</v>
      </c>
      <c r="I71" s="165"/>
    </row>
    <row r="72" spans="1:9" s="152" customFormat="1" ht="12.75">
      <c r="A72" s="162"/>
      <c r="B72" s="150"/>
      <c r="C72" s="155" t="s">
        <v>238</v>
      </c>
      <c r="D72" s="178"/>
      <c r="E72" s="190">
        <f t="shared" si="0"/>
        <v>0</v>
      </c>
      <c r="I72" s="165"/>
    </row>
    <row r="73" spans="1:9" s="152" customFormat="1" ht="12.75">
      <c r="A73" s="162"/>
      <c r="B73" s="150"/>
      <c r="C73" s="155" t="s">
        <v>239</v>
      </c>
      <c r="D73" s="178"/>
      <c r="E73" s="190">
        <f t="shared" si="0"/>
        <v>0</v>
      </c>
      <c r="I73" s="165"/>
    </row>
    <row r="74" spans="1:9" s="152" customFormat="1" ht="12.75">
      <c r="A74" s="162"/>
      <c r="B74" s="150"/>
      <c r="C74" s="155" t="s">
        <v>241</v>
      </c>
      <c r="D74" s="178"/>
      <c r="E74" s="190">
        <f t="shared" si="0"/>
        <v>0</v>
      </c>
      <c r="I74" s="165"/>
    </row>
    <row r="75" spans="1:9" s="152" customFormat="1" ht="12.75">
      <c r="A75" s="162"/>
      <c r="B75" s="150"/>
      <c r="C75" s="155" t="s">
        <v>242</v>
      </c>
      <c r="D75" s="178"/>
      <c r="E75" s="190">
        <f t="shared" si="0"/>
        <v>0</v>
      </c>
      <c r="I75" s="165"/>
    </row>
    <row r="76" spans="1:9" s="152" customFormat="1" ht="12.75">
      <c r="A76" s="162"/>
      <c r="B76" s="150"/>
      <c r="C76" s="155" t="s">
        <v>243</v>
      </c>
      <c r="D76" s="178"/>
      <c r="E76" s="190">
        <f t="shared" si="0"/>
        <v>0</v>
      </c>
      <c r="I76" s="165"/>
    </row>
    <row r="77" spans="1:9" s="152" customFormat="1" ht="12.75">
      <c r="A77" s="162"/>
      <c r="B77" s="150"/>
      <c r="C77" s="155" t="s">
        <v>245</v>
      </c>
      <c r="D77" s="178"/>
      <c r="E77" s="190">
        <f t="shared" si="0"/>
        <v>0</v>
      </c>
      <c r="I77" s="165"/>
    </row>
    <row r="78" spans="1:9" s="152" customFormat="1" ht="12.75">
      <c r="A78" s="162"/>
      <c r="B78" s="150"/>
      <c r="C78" s="155" t="s">
        <v>244</v>
      </c>
      <c r="D78" s="178"/>
      <c r="E78" s="190">
        <f t="shared" si="0"/>
        <v>0</v>
      </c>
      <c r="I78" s="165"/>
    </row>
    <row r="79" spans="1:9" s="152" customFormat="1" ht="12.75">
      <c r="A79" s="162"/>
      <c r="B79" s="150"/>
      <c r="C79" s="155" t="s">
        <v>246</v>
      </c>
      <c r="D79" s="178"/>
      <c r="E79" s="190">
        <f t="shared" si="0"/>
        <v>0</v>
      </c>
      <c r="I79" s="165"/>
    </row>
    <row r="80" spans="1:9" s="152" customFormat="1" ht="12.75">
      <c r="A80" s="162"/>
      <c r="B80" s="150"/>
      <c r="C80" s="155" t="s">
        <v>247</v>
      </c>
      <c r="D80" s="178"/>
      <c r="E80" s="190">
        <f t="shared" si="0"/>
        <v>0</v>
      </c>
      <c r="I80" s="165"/>
    </row>
    <row r="81" spans="1:9" s="152" customFormat="1" ht="12.75">
      <c r="A81" s="162"/>
      <c r="B81" s="150"/>
      <c r="C81" s="155"/>
      <c r="D81" s="178"/>
      <c r="E81" s="153"/>
      <c r="I81" s="165"/>
    </row>
    <row r="82" spans="1:5" s="152" customFormat="1" ht="12.75">
      <c r="A82" s="162"/>
      <c r="B82" s="150">
        <v>12</v>
      </c>
      <c r="C82" s="161" t="s">
        <v>10</v>
      </c>
      <c r="D82" s="177">
        <f>+E82/$H$6</f>
        <v>0</v>
      </c>
      <c r="E82" s="177">
        <f>SUM(E83:E86)</f>
        <v>0</v>
      </c>
    </row>
    <row r="83" spans="1:5" s="152" customFormat="1" ht="12.75">
      <c r="A83" s="162"/>
      <c r="B83" s="150"/>
      <c r="C83" s="155" t="s">
        <v>248</v>
      </c>
      <c r="D83" s="178"/>
      <c r="E83" s="190">
        <f aca="true" t="shared" si="1" ref="E83:E144">+D83*$H$6</f>
        <v>0</v>
      </c>
    </row>
    <row r="84" spans="1:5" s="152" customFormat="1" ht="12.75">
      <c r="A84" s="162"/>
      <c r="B84" s="150"/>
      <c r="C84" s="155" t="s">
        <v>249</v>
      </c>
      <c r="D84" s="178"/>
      <c r="E84" s="190">
        <f t="shared" si="1"/>
        <v>0</v>
      </c>
    </row>
    <row r="85" spans="1:5" s="152" customFormat="1" ht="12.75">
      <c r="A85" s="162"/>
      <c r="B85" s="150"/>
      <c r="C85" s="155" t="s">
        <v>250</v>
      </c>
      <c r="D85" s="178"/>
      <c r="E85" s="190">
        <f t="shared" si="1"/>
        <v>0</v>
      </c>
    </row>
    <row r="86" spans="1:5" s="152" customFormat="1" ht="12.75">
      <c r="A86" s="162"/>
      <c r="B86" s="150"/>
      <c r="C86" s="155" t="s">
        <v>251</v>
      </c>
      <c r="D86" s="178"/>
      <c r="E86" s="190">
        <f t="shared" si="1"/>
        <v>0</v>
      </c>
    </row>
    <row r="87" spans="1:5" s="152" customFormat="1" ht="12.75">
      <c r="A87" s="162"/>
      <c r="B87" s="150"/>
      <c r="C87" s="155"/>
      <c r="D87" s="178"/>
      <c r="E87" s="153"/>
    </row>
    <row r="88" spans="1:5" s="152" customFormat="1" ht="12.75">
      <c r="A88" s="162"/>
      <c r="B88" s="150">
        <v>13</v>
      </c>
      <c r="C88" s="161" t="s">
        <v>11</v>
      </c>
      <c r="D88" s="177">
        <f>+E88/$H$6</f>
        <v>0</v>
      </c>
      <c r="E88" s="177">
        <f>SUM(E89:E90)</f>
        <v>0</v>
      </c>
    </row>
    <row r="89" spans="1:5" s="152" customFormat="1" ht="12.75">
      <c r="A89" s="162"/>
      <c r="B89" s="150"/>
      <c r="C89" s="155" t="s">
        <v>252</v>
      </c>
      <c r="D89" s="178"/>
      <c r="E89" s="190">
        <f t="shared" si="1"/>
        <v>0</v>
      </c>
    </row>
    <row r="90" spans="1:5" s="152" customFormat="1" ht="12.75">
      <c r="A90" s="162"/>
      <c r="B90" s="150"/>
      <c r="C90" s="155" t="s">
        <v>253</v>
      </c>
      <c r="D90" s="178"/>
      <c r="E90" s="190">
        <f t="shared" si="1"/>
        <v>0</v>
      </c>
    </row>
    <row r="91" spans="1:5" s="152" customFormat="1" ht="12.75">
      <c r="A91" s="162"/>
      <c r="B91" s="150"/>
      <c r="C91" s="155"/>
      <c r="D91" s="178"/>
      <c r="E91" s="153"/>
    </row>
    <row r="92" spans="1:5" s="152" customFormat="1" ht="12.75">
      <c r="A92" s="162"/>
      <c r="B92" s="150">
        <v>14</v>
      </c>
      <c r="C92" s="161" t="s">
        <v>214</v>
      </c>
      <c r="D92" s="177">
        <f>+E92/$H$6</f>
        <v>0</v>
      </c>
      <c r="E92" s="177">
        <f>SUM(E93:E96)</f>
        <v>0</v>
      </c>
    </row>
    <row r="93" spans="1:5" s="152" customFormat="1" ht="12.75">
      <c r="A93" s="162"/>
      <c r="B93" s="150"/>
      <c r="C93" s="155" t="s">
        <v>254</v>
      </c>
      <c r="D93" s="178"/>
      <c r="E93" s="190">
        <f t="shared" si="1"/>
        <v>0</v>
      </c>
    </row>
    <row r="94" spans="1:5" s="152" customFormat="1" ht="12.75">
      <c r="A94" s="162"/>
      <c r="B94" s="150"/>
      <c r="C94" s="155" t="s">
        <v>255</v>
      </c>
      <c r="D94" s="178"/>
      <c r="E94" s="190">
        <f t="shared" si="1"/>
        <v>0</v>
      </c>
    </row>
    <row r="95" spans="1:5" s="152" customFormat="1" ht="12.75">
      <c r="A95" s="162"/>
      <c r="B95" s="150"/>
      <c r="C95" s="155" t="s">
        <v>256</v>
      </c>
      <c r="D95" s="178"/>
      <c r="E95" s="190">
        <f t="shared" si="1"/>
        <v>0</v>
      </c>
    </row>
    <row r="96" spans="1:5" s="152" customFormat="1" ht="12.75">
      <c r="A96" s="162"/>
      <c r="B96" s="150"/>
      <c r="C96" s="155"/>
      <c r="D96" s="178"/>
      <c r="E96" s="153"/>
    </row>
    <row r="97" spans="1:5" s="152" customFormat="1" ht="12.75">
      <c r="A97" s="162"/>
      <c r="B97" s="150">
        <v>21</v>
      </c>
      <c r="C97" s="161" t="s">
        <v>30</v>
      </c>
      <c r="D97" s="177">
        <f>+E97/$H$6</f>
        <v>0</v>
      </c>
      <c r="E97" s="177">
        <f>SUM(E98:E99)</f>
        <v>0</v>
      </c>
    </row>
    <row r="98" spans="1:5" s="152" customFormat="1" ht="12.75">
      <c r="A98" s="162"/>
      <c r="B98" s="150"/>
      <c r="C98" s="155" t="s">
        <v>257</v>
      </c>
      <c r="D98" s="178"/>
      <c r="E98" s="190">
        <f t="shared" si="1"/>
        <v>0</v>
      </c>
    </row>
    <row r="99" spans="1:5" s="152" customFormat="1" ht="12.75">
      <c r="A99" s="162"/>
      <c r="B99" s="150"/>
      <c r="C99" s="155"/>
      <c r="D99" s="178"/>
      <c r="E99" s="153"/>
    </row>
    <row r="100" spans="1:5" s="152" customFormat="1" ht="12.75">
      <c r="A100" s="162"/>
      <c r="B100" s="150">
        <v>22</v>
      </c>
      <c r="C100" s="161" t="s">
        <v>13</v>
      </c>
      <c r="D100" s="177">
        <f>+E100/$H$6</f>
        <v>0</v>
      </c>
      <c r="E100" s="177">
        <f>SUM(E101:E109)</f>
        <v>0</v>
      </c>
    </row>
    <row r="101" spans="1:5" s="152" customFormat="1" ht="12.75">
      <c r="A101" s="162"/>
      <c r="B101" s="150"/>
      <c r="C101" s="155" t="s">
        <v>258</v>
      </c>
      <c r="D101" s="178"/>
      <c r="E101" s="190">
        <f t="shared" si="1"/>
        <v>0</v>
      </c>
    </row>
    <row r="102" spans="1:5" s="152" customFormat="1" ht="12.75">
      <c r="A102" s="162"/>
      <c r="B102" s="150"/>
      <c r="C102" s="164" t="s">
        <v>50</v>
      </c>
      <c r="D102" s="178"/>
      <c r="E102" s="190">
        <f t="shared" si="1"/>
        <v>0</v>
      </c>
    </row>
    <row r="103" spans="1:5" s="152" customFormat="1" ht="12.75">
      <c r="A103" s="162"/>
      <c r="B103" s="150"/>
      <c r="C103" s="164" t="s">
        <v>51</v>
      </c>
      <c r="D103" s="178"/>
      <c r="E103" s="190">
        <f t="shared" si="1"/>
        <v>0</v>
      </c>
    </row>
    <row r="104" spans="1:5" s="152" customFormat="1" ht="12.75">
      <c r="A104" s="162"/>
      <c r="B104" s="150"/>
      <c r="C104" s="164" t="s">
        <v>52</v>
      </c>
      <c r="D104" s="178"/>
      <c r="E104" s="190">
        <f t="shared" si="1"/>
        <v>0</v>
      </c>
    </row>
    <row r="105" spans="1:5" s="152" customFormat="1" ht="12.75">
      <c r="A105" s="162"/>
      <c r="B105" s="150"/>
      <c r="C105" s="164" t="s">
        <v>53</v>
      </c>
      <c r="D105" s="178"/>
      <c r="E105" s="190">
        <f t="shared" si="1"/>
        <v>0</v>
      </c>
    </row>
    <row r="106" spans="1:5" s="152" customFormat="1" ht="12.75">
      <c r="A106" s="162"/>
      <c r="B106" s="150"/>
      <c r="C106" s="164" t="s">
        <v>54</v>
      </c>
      <c r="D106" s="178"/>
      <c r="E106" s="190">
        <f t="shared" si="1"/>
        <v>0</v>
      </c>
    </row>
    <row r="107" spans="1:5" s="152" customFormat="1" ht="12.75">
      <c r="A107" s="162"/>
      <c r="B107" s="150"/>
      <c r="C107" s="164" t="s">
        <v>259</v>
      </c>
      <c r="D107" s="178"/>
      <c r="E107" s="190">
        <f t="shared" si="1"/>
        <v>0</v>
      </c>
    </row>
    <row r="108" spans="1:5" s="152" customFormat="1" ht="12.75">
      <c r="A108" s="162"/>
      <c r="B108" s="150"/>
      <c r="C108" s="164" t="s">
        <v>55</v>
      </c>
      <c r="D108" s="178"/>
      <c r="E108" s="190">
        <f t="shared" si="1"/>
        <v>0</v>
      </c>
    </row>
    <row r="109" spans="1:5" s="152" customFormat="1" ht="12.75">
      <c r="A109" s="162"/>
      <c r="B109" s="150"/>
      <c r="C109" s="164" t="s">
        <v>56</v>
      </c>
      <c r="D109" s="178"/>
      <c r="E109" s="190">
        <f t="shared" si="1"/>
        <v>0</v>
      </c>
    </row>
    <row r="110" spans="1:5" s="152" customFormat="1" ht="12.75">
      <c r="A110" s="162"/>
      <c r="B110" s="150"/>
      <c r="C110" s="164"/>
      <c r="D110" s="178"/>
      <c r="E110" s="153"/>
    </row>
    <row r="111" spans="1:5" s="152" customFormat="1" ht="12.75">
      <c r="A111" s="162"/>
      <c r="B111" s="150">
        <v>23</v>
      </c>
      <c r="C111" s="161" t="s">
        <v>215</v>
      </c>
      <c r="D111" s="177">
        <f>+E111/$H$6</f>
        <v>0</v>
      </c>
      <c r="E111" s="163">
        <f>SUM(E112:E118)</f>
        <v>0</v>
      </c>
    </row>
    <row r="112" spans="1:5" s="152" customFormat="1" ht="12.75">
      <c r="A112" s="162"/>
      <c r="B112" s="150"/>
      <c r="C112" s="155" t="s">
        <v>260</v>
      </c>
      <c r="D112" s="178"/>
      <c r="E112" s="190">
        <f t="shared" si="1"/>
        <v>0</v>
      </c>
    </row>
    <row r="113" spans="1:5" s="152" customFormat="1" ht="12.75">
      <c r="A113" s="162"/>
      <c r="B113" s="150"/>
      <c r="C113" s="155" t="s">
        <v>261</v>
      </c>
      <c r="D113" s="178"/>
      <c r="E113" s="190">
        <f t="shared" si="1"/>
        <v>0</v>
      </c>
    </row>
    <row r="114" spans="1:5" s="152" customFormat="1" ht="12.75">
      <c r="A114" s="162"/>
      <c r="B114" s="150"/>
      <c r="C114" s="164" t="s">
        <v>57</v>
      </c>
      <c r="D114" s="178"/>
      <c r="E114" s="190">
        <f t="shared" si="1"/>
        <v>0</v>
      </c>
    </row>
    <row r="115" spans="1:5" s="152" customFormat="1" ht="12.75">
      <c r="A115" s="162"/>
      <c r="B115" s="150"/>
      <c r="C115" s="164" t="s">
        <v>58</v>
      </c>
      <c r="D115" s="178"/>
      <c r="E115" s="190">
        <f t="shared" si="1"/>
        <v>0</v>
      </c>
    </row>
    <row r="116" spans="1:5" s="152" customFormat="1" ht="12.75">
      <c r="A116" s="162"/>
      <c r="B116" s="150"/>
      <c r="C116" s="164" t="s">
        <v>59</v>
      </c>
      <c r="D116" s="178"/>
      <c r="E116" s="190">
        <f t="shared" si="1"/>
        <v>0</v>
      </c>
    </row>
    <row r="117" spans="1:5" s="152" customFormat="1" ht="12.75">
      <c r="A117" s="162"/>
      <c r="B117" s="150"/>
      <c r="C117" s="164" t="s">
        <v>60</v>
      </c>
      <c r="D117" s="178"/>
      <c r="E117" s="190">
        <f t="shared" si="1"/>
        <v>0</v>
      </c>
    </row>
    <row r="118" spans="1:5" s="152" customFormat="1" ht="12.75">
      <c r="A118" s="162"/>
      <c r="B118" s="150"/>
      <c r="C118" s="164" t="s">
        <v>61</v>
      </c>
      <c r="D118" s="178"/>
      <c r="E118" s="190">
        <f t="shared" si="1"/>
        <v>0</v>
      </c>
    </row>
    <row r="119" spans="1:5" s="152" customFormat="1" ht="12.75">
      <c r="A119" s="162"/>
      <c r="B119" s="150"/>
      <c r="C119" s="164"/>
      <c r="D119" s="178"/>
      <c r="E119" s="153"/>
    </row>
    <row r="120" spans="1:5" s="152" customFormat="1" ht="12.75">
      <c r="A120" s="162"/>
      <c r="B120" s="150">
        <v>26</v>
      </c>
      <c r="C120" s="161" t="s">
        <v>12</v>
      </c>
      <c r="D120" s="177">
        <f>+E120/$H$6</f>
        <v>0</v>
      </c>
      <c r="E120" s="163">
        <f>SUM(E121:E127)</f>
        <v>0</v>
      </c>
    </row>
    <row r="121" spans="1:5" s="152" customFormat="1" ht="12.75">
      <c r="A121" s="162"/>
      <c r="B121" s="150"/>
      <c r="C121" s="166" t="s">
        <v>32</v>
      </c>
      <c r="D121" s="178"/>
      <c r="E121" s="190">
        <f t="shared" si="1"/>
        <v>0</v>
      </c>
    </row>
    <row r="122" spans="1:5" s="152" customFormat="1" ht="12.75">
      <c r="A122" s="162"/>
      <c r="B122" s="150"/>
      <c r="C122" s="166" t="s">
        <v>62</v>
      </c>
      <c r="D122" s="178"/>
      <c r="E122" s="190">
        <f t="shared" si="1"/>
        <v>0</v>
      </c>
    </row>
    <row r="123" spans="1:5" s="152" customFormat="1" ht="12.75">
      <c r="A123" s="162"/>
      <c r="B123" s="150"/>
      <c r="C123" s="166" t="s">
        <v>33</v>
      </c>
      <c r="D123" s="178"/>
      <c r="E123" s="190">
        <f t="shared" si="1"/>
        <v>0</v>
      </c>
    </row>
    <row r="124" spans="1:5" s="152" customFormat="1" ht="12.75">
      <c r="A124" s="162"/>
      <c r="B124" s="150"/>
      <c r="C124" s="166" t="s">
        <v>63</v>
      </c>
      <c r="D124" s="178"/>
      <c r="E124" s="190">
        <f t="shared" si="1"/>
        <v>0</v>
      </c>
    </row>
    <row r="125" spans="1:5" s="152" customFormat="1" ht="12.75">
      <c r="A125" s="162"/>
      <c r="B125" s="150"/>
      <c r="C125" s="166" t="s">
        <v>49</v>
      </c>
      <c r="D125" s="178"/>
      <c r="E125" s="190">
        <f t="shared" si="1"/>
        <v>0</v>
      </c>
    </row>
    <row r="126" spans="1:5" s="152" customFormat="1" ht="12.75">
      <c r="A126" s="162"/>
      <c r="B126" s="150"/>
      <c r="C126" s="155" t="s">
        <v>262</v>
      </c>
      <c r="D126" s="178"/>
      <c r="E126" s="190">
        <f t="shared" si="1"/>
        <v>0</v>
      </c>
    </row>
    <row r="127" spans="1:5" s="152" customFormat="1" ht="12.75">
      <c r="A127" s="162"/>
      <c r="B127" s="150"/>
      <c r="C127" s="155"/>
      <c r="D127" s="178"/>
      <c r="E127" s="153"/>
    </row>
    <row r="128" spans="1:5" s="152" customFormat="1" ht="12.75">
      <c r="A128" s="162"/>
      <c r="B128" s="150">
        <v>27</v>
      </c>
      <c r="C128" s="161" t="s">
        <v>216</v>
      </c>
      <c r="D128" s="177">
        <f>+E128/$H$6</f>
        <v>0</v>
      </c>
      <c r="E128" s="163">
        <f>SUM(E129:E130)</f>
        <v>0</v>
      </c>
    </row>
    <row r="129" spans="1:5" s="152" customFormat="1" ht="12.75">
      <c r="A129" s="162"/>
      <c r="B129" s="150"/>
      <c r="C129" s="166" t="s">
        <v>264</v>
      </c>
      <c r="D129" s="178"/>
      <c r="E129" s="190">
        <f t="shared" si="1"/>
        <v>0</v>
      </c>
    </row>
    <row r="130" spans="1:5" s="152" customFormat="1" ht="12.75">
      <c r="A130" s="162"/>
      <c r="B130" s="150"/>
      <c r="C130" s="166" t="s">
        <v>263</v>
      </c>
      <c r="D130" s="178"/>
      <c r="E130" s="190">
        <f t="shared" si="1"/>
        <v>0</v>
      </c>
    </row>
    <row r="131" spans="1:5" s="152" customFormat="1" ht="12.75">
      <c r="A131" s="162"/>
      <c r="B131" s="150"/>
      <c r="C131" s="166"/>
      <c r="D131" s="178"/>
      <c r="E131" s="153"/>
    </row>
    <row r="132" spans="1:5" s="152" customFormat="1" ht="12.75">
      <c r="A132" s="162"/>
      <c r="B132" s="150">
        <v>28</v>
      </c>
      <c r="C132" s="161" t="s">
        <v>34</v>
      </c>
      <c r="D132" s="177">
        <f>+E132/$H$6</f>
        <v>0</v>
      </c>
      <c r="E132" s="163">
        <f>SUM(E133:E134)</f>
        <v>0</v>
      </c>
    </row>
    <row r="133" spans="1:5" s="152" customFormat="1" ht="12.75">
      <c r="A133" s="162"/>
      <c r="B133" s="150"/>
      <c r="C133" s="166" t="s">
        <v>64</v>
      </c>
      <c r="D133" s="178"/>
      <c r="E133" s="190">
        <f t="shared" si="1"/>
        <v>0</v>
      </c>
    </row>
    <row r="134" spans="1:5" s="152" customFormat="1" ht="12.75">
      <c r="A134" s="162"/>
      <c r="B134" s="150"/>
      <c r="C134" s="166" t="s">
        <v>65</v>
      </c>
      <c r="D134" s="178"/>
      <c r="E134" s="190">
        <f t="shared" si="1"/>
        <v>0</v>
      </c>
    </row>
    <row r="135" spans="1:5" s="152" customFormat="1" ht="12.75">
      <c r="A135" s="162"/>
      <c r="B135" s="150"/>
      <c r="C135" s="166"/>
      <c r="D135" s="178"/>
      <c r="E135" s="153"/>
    </row>
    <row r="136" spans="1:5" s="152" customFormat="1" ht="12.75">
      <c r="A136" s="162"/>
      <c r="B136" s="150">
        <v>31</v>
      </c>
      <c r="C136" s="161" t="s">
        <v>35</v>
      </c>
      <c r="D136" s="177">
        <f>+E136/$H$6</f>
        <v>0</v>
      </c>
      <c r="E136" s="163">
        <f>SUM(E137:E140)</f>
        <v>0</v>
      </c>
    </row>
    <row r="137" spans="1:5" s="152" customFormat="1" ht="12.75">
      <c r="A137" s="162"/>
      <c r="B137" s="150"/>
      <c r="C137" s="166" t="s">
        <v>265</v>
      </c>
      <c r="D137" s="178"/>
      <c r="E137" s="190">
        <f t="shared" si="1"/>
        <v>0</v>
      </c>
    </row>
    <row r="138" spans="1:5" s="152" customFormat="1" ht="12.75">
      <c r="A138" s="162"/>
      <c r="B138" s="150"/>
      <c r="C138" s="166" t="s">
        <v>266</v>
      </c>
      <c r="D138" s="178"/>
      <c r="E138" s="190">
        <f t="shared" si="1"/>
        <v>0</v>
      </c>
    </row>
    <row r="139" spans="1:5" s="152" customFormat="1" ht="12.75">
      <c r="A139" s="162"/>
      <c r="B139" s="150"/>
      <c r="C139" s="166" t="s">
        <v>267</v>
      </c>
      <c r="D139" s="178"/>
      <c r="E139" s="190">
        <f t="shared" si="1"/>
        <v>0</v>
      </c>
    </row>
    <row r="140" spans="1:5" s="152" customFormat="1" ht="12.75">
      <c r="A140" s="162"/>
      <c r="B140" s="150"/>
      <c r="C140" s="166" t="s">
        <v>268</v>
      </c>
      <c r="D140" s="178"/>
      <c r="E140" s="190">
        <f t="shared" si="1"/>
        <v>0</v>
      </c>
    </row>
    <row r="141" spans="1:5" s="152" customFormat="1" ht="12.75">
      <c r="A141" s="162"/>
      <c r="B141" s="150"/>
      <c r="C141" s="166"/>
      <c r="D141" s="178"/>
      <c r="E141" s="153"/>
    </row>
    <row r="142" spans="1:5" s="152" customFormat="1" ht="12.75">
      <c r="A142" s="162"/>
      <c r="B142" s="150">
        <v>32</v>
      </c>
      <c r="C142" s="161" t="s">
        <v>36</v>
      </c>
      <c r="D142" s="177">
        <f>+E142/$H$6</f>
        <v>0</v>
      </c>
      <c r="E142" s="163">
        <f>SUM(E143:E149)</f>
        <v>0</v>
      </c>
    </row>
    <row r="143" spans="1:5" s="152" customFormat="1" ht="12.75">
      <c r="A143" s="162"/>
      <c r="B143" s="150"/>
      <c r="C143" s="155" t="s">
        <v>269</v>
      </c>
      <c r="D143" s="178"/>
      <c r="E143" s="190">
        <f t="shared" si="1"/>
        <v>0</v>
      </c>
    </row>
    <row r="144" spans="1:5" s="152" customFormat="1" ht="12.75">
      <c r="A144" s="162"/>
      <c r="B144" s="150"/>
      <c r="C144" s="155" t="s">
        <v>270</v>
      </c>
      <c r="D144" s="178"/>
      <c r="E144" s="190">
        <f t="shared" si="1"/>
        <v>0</v>
      </c>
    </row>
    <row r="145" spans="1:5" s="152" customFormat="1" ht="12.75">
      <c r="A145" s="162"/>
      <c r="B145" s="150"/>
      <c r="C145" s="155" t="s">
        <v>271</v>
      </c>
      <c r="D145" s="178"/>
      <c r="E145" s="190">
        <f aca="true" t="shared" si="2" ref="E145:E157">+D145*$H$6</f>
        <v>0</v>
      </c>
    </row>
    <row r="146" spans="1:5" s="152" customFormat="1" ht="12.75">
      <c r="A146" s="162"/>
      <c r="B146" s="150"/>
      <c r="C146" s="155" t="s">
        <v>272</v>
      </c>
      <c r="D146" s="178"/>
      <c r="E146" s="190">
        <f t="shared" si="2"/>
        <v>0</v>
      </c>
    </row>
    <row r="147" spans="1:5" s="152" customFormat="1" ht="12.75">
      <c r="A147" s="162"/>
      <c r="B147" s="150"/>
      <c r="C147" s="155" t="s">
        <v>273</v>
      </c>
      <c r="D147" s="178"/>
      <c r="E147" s="190">
        <f t="shared" si="2"/>
        <v>0</v>
      </c>
    </row>
    <row r="148" spans="1:5" s="152" customFormat="1" ht="12.75">
      <c r="A148" s="162"/>
      <c r="B148" s="150"/>
      <c r="C148" s="155" t="s">
        <v>274</v>
      </c>
      <c r="D148" s="178"/>
      <c r="E148" s="190">
        <f t="shared" si="2"/>
        <v>0</v>
      </c>
    </row>
    <row r="149" spans="1:5" s="152" customFormat="1" ht="12.75">
      <c r="A149" s="162"/>
      <c r="B149" s="150"/>
      <c r="C149" s="155"/>
      <c r="D149" s="178"/>
      <c r="E149" s="153"/>
    </row>
    <row r="150" spans="1:5" s="152" customFormat="1" ht="12.75">
      <c r="A150" s="162"/>
      <c r="B150" s="150">
        <v>33</v>
      </c>
      <c r="C150" s="161" t="s">
        <v>37</v>
      </c>
      <c r="D150" s="177">
        <f>+E150/$H$6</f>
        <v>0</v>
      </c>
      <c r="E150" s="163">
        <f>SUM(E151:E157)</f>
        <v>0</v>
      </c>
    </row>
    <row r="151" spans="1:5" s="152" customFormat="1" ht="12.75">
      <c r="A151" s="162"/>
      <c r="B151" s="150"/>
      <c r="C151" s="152" t="s">
        <v>275</v>
      </c>
      <c r="D151" s="178"/>
      <c r="E151" s="190">
        <f t="shared" si="2"/>
        <v>0</v>
      </c>
    </row>
    <row r="152" spans="1:5" s="152" customFormat="1" ht="12.75">
      <c r="A152" s="162"/>
      <c r="B152" s="150"/>
      <c r="C152" s="152" t="s">
        <v>276</v>
      </c>
      <c r="D152" s="178"/>
      <c r="E152" s="190">
        <f t="shared" si="2"/>
        <v>0</v>
      </c>
    </row>
    <row r="153" spans="1:5" s="152" customFormat="1" ht="12.75">
      <c r="A153" s="162"/>
      <c r="B153" s="150"/>
      <c r="C153" s="152" t="s">
        <v>277</v>
      </c>
      <c r="D153" s="178"/>
      <c r="E153" s="190">
        <f t="shared" si="2"/>
        <v>0</v>
      </c>
    </row>
    <row r="154" spans="1:5" s="152" customFormat="1" ht="12.75">
      <c r="A154" s="162"/>
      <c r="B154" s="150"/>
      <c r="C154" s="152" t="s">
        <v>278</v>
      </c>
      <c r="D154" s="178"/>
      <c r="E154" s="190">
        <f t="shared" si="2"/>
        <v>0</v>
      </c>
    </row>
    <row r="155" spans="1:5" s="152" customFormat="1" ht="12.75">
      <c r="A155" s="162"/>
      <c r="B155" s="150"/>
      <c r="C155" s="152" t="s">
        <v>279</v>
      </c>
      <c r="D155" s="178"/>
      <c r="E155" s="190">
        <f t="shared" si="2"/>
        <v>0</v>
      </c>
    </row>
    <row r="156" spans="1:5" s="152" customFormat="1" ht="12.75">
      <c r="A156" s="162"/>
      <c r="B156" s="150"/>
      <c r="C156" s="152" t="s">
        <v>280</v>
      </c>
      <c r="D156" s="178"/>
      <c r="E156" s="190">
        <f t="shared" si="2"/>
        <v>0</v>
      </c>
    </row>
    <row r="157" spans="1:5" s="152" customFormat="1" ht="12.75">
      <c r="A157" s="162"/>
      <c r="B157" s="150"/>
      <c r="C157" s="152" t="s">
        <v>281</v>
      </c>
      <c r="D157" s="178"/>
      <c r="E157" s="190">
        <f t="shared" si="2"/>
        <v>0</v>
      </c>
    </row>
    <row r="158" spans="1:5" s="152" customFormat="1" ht="10.5" customHeight="1">
      <c r="A158" s="162"/>
      <c r="B158" s="167"/>
      <c r="C158" s="168"/>
      <c r="D158" s="179"/>
      <c r="E158" s="169"/>
    </row>
    <row r="159" spans="1:8" s="152" customFormat="1" ht="16.5" customHeight="1">
      <c r="A159" s="162"/>
      <c r="B159" s="170"/>
      <c r="C159" s="171" t="s">
        <v>67</v>
      </c>
      <c r="D159" s="180">
        <f>+E159/H6</f>
        <v>0</v>
      </c>
      <c r="E159" s="173">
        <f>SUM(E13:E158)</f>
        <v>0</v>
      </c>
      <c r="H159" s="174"/>
    </row>
    <row r="160" spans="1:5" s="152" customFormat="1" ht="10.5" customHeight="1">
      <c r="A160" s="162"/>
      <c r="C160" s="161"/>
      <c r="D160" s="161"/>
      <c r="E160" s="163"/>
    </row>
    <row r="161" spans="1:5" s="152" customFormat="1" ht="12.75" customHeight="1">
      <c r="A161" s="162"/>
      <c r="C161" s="152" t="s">
        <v>300</v>
      </c>
      <c r="D161" s="191">
        <v>0</v>
      </c>
      <c r="E161" s="153">
        <f>+E159*D161</f>
        <v>0</v>
      </c>
    </row>
    <row r="162" spans="1:5" s="152" customFormat="1" ht="12.75" customHeight="1">
      <c r="A162" s="162"/>
      <c r="C162" s="152" t="s">
        <v>4</v>
      </c>
      <c r="D162" s="174"/>
      <c r="E162" s="153">
        <f>+E161+E159</f>
        <v>0</v>
      </c>
    </row>
    <row r="163" spans="1:5" s="152" customFormat="1" ht="12.75">
      <c r="A163" s="162"/>
      <c r="C163" s="152" t="s">
        <v>301</v>
      </c>
      <c r="D163" s="191">
        <v>0</v>
      </c>
      <c r="E163" s="153">
        <f>+E162*D163</f>
        <v>0</v>
      </c>
    </row>
    <row r="164" spans="1:5" s="152" customFormat="1" ht="12.75">
      <c r="A164" s="162"/>
      <c r="C164" s="152" t="s">
        <v>4</v>
      </c>
      <c r="D164" s="174"/>
      <c r="E164" s="153">
        <f>+E163+E162</f>
        <v>0</v>
      </c>
    </row>
    <row r="165" spans="1:5" s="152" customFormat="1" ht="12.75">
      <c r="A165" s="162"/>
      <c r="C165" s="152" t="s">
        <v>302</v>
      </c>
      <c r="D165" s="191">
        <v>0</v>
      </c>
      <c r="E165" s="153">
        <f>+E164*D165</f>
        <v>0</v>
      </c>
    </row>
    <row r="166" spans="1:5" s="152" customFormat="1" ht="12.75">
      <c r="A166" s="162"/>
      <c r="C166" s="152" t="s">
        <v>4</v>
      </c>
      <c r="D166" s="174"/>
      <c r="E166" s="153">
        <f>+E165+E164</f>
        <v>0</v>
      </c>
    </row>
    <row r="167" spans="1:5" s="152" customFormat="1" ht="12.75">
      <c r="A167" s="162"/>
      <c r="C167" s="152" t="s">
        <v>303</v>
      </c>
      <c r="D167" s="191">
        <v>0</v>
      </c>
      <c r="E167" s="153">
        <f>+E166*D167</f>
        <v>0</v>
      </c>
    </row>
    <row r="168" spans="1:5" s="152" customFormat="1" ht="12.75">
      <c r="A168" s="162"/>
      <c r="C168" s="152" t="s">
        <v>4</v>
      </c>
      <c r="D168" s="174"/>
      <c r="E168" s="153">
        <f>+E167+E166</f>
        <v>0</v>
      </c>
    </row>
    <row r="169" spans="1:5" s="152" customFormat="1" ht="12.75">
      <c r="A169" s="162"/>
      <c r="C169" s="152" t="s">
        <v>304</v>
      </c>
      <c r="D169" s="191">
        <v>0</v>
      </c>
      <c r="E169" s="153">
        <f>+E168*D169</f>
        <v>0</v>
      </c>
    </row>
    <row r="170" spans="1:5" s="152" customFormat="1" ht="12.75">
      <c r="A170" s="162"/>
      <c r="C170" s="152" t="s">
        <v>4</v>
      </c>
      <c r="D170" s="174"/>
      <c r="E170" s="153">
        <f>+E169+E168</f>
        <v>0</v>
      </c>
    </row>
    <row r="171" spans="1:5" s="152" customFormat="1" ht="12.75">
      <c r="A171" s="162"/>
      <c r="C171" s="152" t="s">
        <v>305</v>
      </c>
      <c r="D171" s="191">
        <v>0</v>
      </c>
      <c r="E171" s="153">
        <f>+E170*D171</f>
        <v>0</v>
      </c>
    </row>
    <row r="172" spans="1:5" s="152" customFormat="1" ht="12.75">
      <c r="A172" s="162"/>
      <c r="C172" s="152" t="s">
        <v>4</v>
      </c>
      <c r="D172" s="174"/>
      <c r="E172" s="153">
        <f>+E171+E170</f>
        <v>0</v>
      </c>
    </row>
    <row r="173" spans="1:5" s="152" customFormat="1" ht="12.75">
      <c r="A173" s="162"/>
      <c r="C173" s="152" t="s">
        <v>306</v>
      </c>
      <c r="D173" s="176">
        <v>0.00101</v>
      </c>
      <c r="E173" s="153">
        <f>+E172*0.00101</f>
        <v>0</v>
      </c>
    </row>
    <row r="174" spans="1:5" s="152" customFormat="1" ht="12.75" customHeight="1">
      <c r="A174" s="162"/>
      <c r="E174" s="153"/>
    </row>
    <row r="175" spans="1:5" s="152" customFormat="1" ht="16.5" customHeight="1">
      <c r="A175" s="162"/>
      <c r="B175" s="175"/>
      <c r="C175" s="171" t="s">
        <v>68</v>
      </c>
      <c r="D175" s="172">
        <f>+E175/H6</f>
        <v>0</v>
      </c>
      <c r="E175" s="173">
        <f>+E173+E172</f>
        <v>0</v>
      </c>
    </row>
    <row r="176" spans="1:5" s="148" customFormat="1" ht="16.5" customHeight="1" hidden="1">
      <c r="A176" s="157"/>
      <c r="B176" s="181"/>
      <c r="C176" s="182" t="s">
        <v>69</v>
      </c>
      <c r="D176" s="183"/>
      <c r="E176" s="184">
        <f>+E159*0.1</f>
        <v>0</v>
      </c>
    </row>
    <row r="177" spans="1:5" s="188" customFormat="1" ht="16.5" customHeight="1" hidden="1">
      <c r="A177" s="157"/>
      <c r="B177" s="185"/>
      <c r="C177" s="185"/>
      <c r="D177" s="186"/>
      <c r="E177" s="187"/>
    </row>
    <row r="178" spans="1:8" s="148" customFormat="1" ht="16.5" customHeight="1" hidden="1">
      <c r="A178" s="157"/>
      <c r="B178" s="181"/>
      <c r="C178" s="182" t="s">
        <v>70</v>
      </c>
      <c r="D178" s="183"/>
      <c r="E178" s="184">
        <f>+E176+E175</f>
        <v>0</v>
      </c>
      <c r="H178" s="189"/>
    </row>
    <row r="179" s="148" customFormat="1" ht="12.75" hidden="1">
      <c r="A179" s="157"/>
    </row>
    <row r="180" s="148" customFormat="1" ht="12.75" hidden="1">
      <c r="A180" s="157"/>
    </row>
    <row r="181" s="148" customFormat="1" ht="12.75">
      <c r="A181" s="157"/>
    </row>
    <row r="182" s="152" customFormat="1" ht="12.75">
      <c r="A182" s="162"/>
    </row>
    <row r="183" s="152" customFormat="1" ht="12.75">
      <c r="A183" s="162"/>
    </row>
    <row r="184" s="152" customFormat="1" ht="12.75">
      <c r="A184" s="162"/>
    </row>
    <row r="185" s="152" customFormat="1" ht="12.75">
      <c r="A185" s="162"/>
    </row>
    <row r="186" s="152" customFormat="1" ht="12.75">
      <c r="A186" s="162"/>
    </row>
    <row r="187" s="152" customFormat="1" ht="12.75">
      <c r="A187" s="162"/>
    </row>
    <row r="188" s="152" customFormat="1" ht="12.75">
      <c r="A188" s="162"/>
    </row>
    <row r="189" s="152" customFormat="1" ht="12.75">
      <c r="A189" s="162"/>
    </row>
    <row r="190" s="152" customFormat="1" ht="12.75">
      <c r="A190" s="162"/>
    </row>
    <row r="191" s="152" customFormat="1" ht="12.75">
      <c r="A191" s="162"/>
    </row>
    <row r="192" s="152" customFormat="1" ht="12.75">
      <c r="A192" s="162"/>
    </row>
    <row r="193" s="152" customFormat="1" ht="12.75">
      <c r="A193" s="162"/>
    </row>
    <row r="194" s="152" customFormat="1" ht="12.75">
      <c r="A194" s="162"/>
    </row>
    <row r="195" s="152" customFormat="1" ht="12.75">
      <c r="A195" s="162"/>
    </row>
    <row r="196" s="152" customFormat="1" ht="12.75">
      <c r="A196" s="162"/>
    </row>
    <row r="197" s="152" customFormat="1" ht="12.75">
      <c r="A197" s="162"/>
    </row>
    <row r="198" s="152" customFormat="1" ht="12.75">
      <c r="A198" s="162"/>
    </row>
    <row r="199" s="152" customFormat="1" ht="12.75">
      <c r="A199" s="162"/>
    </row>
    <row r="200" s="152" customFormat="1" ht="12.75">
      <c r="A200" s="162"/>
    </row>
    <row r="201" s="152" customFormat="1" ht="12.75">
      <c r="A201" s="162"/>
    </row>
    <row r="202" s="152" customFormat="1" ht="12.75">
      <c r="A202" s="162"/>
    </row>
    <row r="203" s="152" customFormat="1" ht="12.75">
      <c r="A203" s="162"/>
    </row>
    <row r="204" s="152" customFormat="1" ht="12.75">
      <c r="A204" s="162"/>
    </row>
    <row r="205" s="152" customFormat="1" ht="12.75">
      <c r="A205" s="162"/>
    </row>
    <row r="206" s="152" customFormat="1" ht="12.75">
      <c r="A206" s="162"/>
    </row>
    <row r="207" s="152" customFormat="1" ht="12.75">
      <c r="A207" s="162"/>
    </row>
    <row r="208" s="152" customFormat="1" ht="12.75">
      <c r="A208" s="162"/>
    </row>
    <row r="209" s="152" customFormat="1" ht="12.75">
      <c r="A209" s="162"/>
    </row>
    <row r="210" s="152" customFormat="1" ht="12.75">
      <c r="A210" s="162"/>
    </row>
    <row r="211" s="152" customFormat="1" ht="12.75">
      <c r="A211" s="162"/>
    </row>
    <row r="212" s="152" customFormat="1" ht="12.75">
      <c r="A212" s="162"/>
    </row>
    <row r="213" s="152" customFormat="1" ht="12.75">
      <c r="A213" s="162"/>
    </row>
    <row r="214" s="152" customFormat="1" ht="12.75">
      <c r="A214" s="162"/>
    </row>
    <row r="215" s="152" customFormat="1" ht="12.75">
      <c r="A215" s="162"/>
    </row>
    <row r="216" s="152" customFormat="1" ht="12.75">
      <c r="A216" s="162"/>
    </row>
    <row r="217" s="152" customFormat="1" ht="12.75">
      <c r="A217" s="162"/>
    </row>
    <row r="218" s="152" customFormat="1" ht="12.75">
      <c r="A218" s="162"/>
    </row>
    <row r="219" s="152" customFormat="1" ht="12.75">
      <c r="A219" s="162"/>
    </row>
    <row r="220" s="152" customFormat="1" ht="12.75">
      <c r="A220" s="162"/>
    </row>
    <row r="221" s="152" customFormat="1" ht="12.75">
      <c r="A221" s="162"/>
    </row>
    <row r="222" s="152" customFormat="1" ht="12.75">
      <c r="A222" s="162"/>
    </row>
    <row r="223" s="152" customFormat="1" ht="12.75">
      <c r="A223" s="162"/>
    </row>
    <row r="224" s="152" customFormat="1" ht="12.75">
      <c r="A224" s="162"/>
    </row>
    <row r="225" s="152" customFormat="1" ht="12.75">
      <c r="A225" s="162"/>
    </row>
    <row r="226" s="152" customFormat="1" ht="12.75">
      <c r="A226" s="162"/>
    </row>
    <row r="227" s="152" customFormat="1" ht="12.75">
      <c r="A227" s="162"/>
    </row>
    <row r="228" s="152" customFormat="1" ht="12.75">
      <c r="A228" s="162"/>
    </row>
    <row r="229" s="152" customFormat="1" ht="12.75">
      <c r="A229" s="162"/>
    </row>
    <row r="230" s="152" customFormat="1" ht="12.75">
      <c r="A230" s="162"/>
    </row>
    <row r="231" s="152" customFormat="1" ht="12.75">
      <c r="A231" s="162"/>
    </row>
    <row r="232" s="152" customFormat="1" ht="12.75">
      <c r="A232" s="162"/>
    </row>
    <row r="233" s="152" customFormat="1" ht="12.75">
      <c r="A233" s="162"/>
    </row>
    <row r="234" s="152" customFormat="1" ht="12.75">
      <c r="A234" s="162"/>
    </row>
    <row r="235" s="152" customFormat="1" ht="12.75">
      <c r="A235" s="162"/>
    </row>
    <row r="236" s="152" customFormat="1" ht="12.75">
      <c r="A236" s="162"/>
    </row>
    <row r="237" s="152" customFormat="1" ht="12.75">
      <c r="A237" s="162"/>
    </row>
    <row r="238" s="152" customFormat="1" ht="12.75">
      <c r="A238" s="162"/>
    </row>
    <row r="239" s="152" customFormat="1" ht="12.75">
      <c r="A239" s="162"/>
    </row>
    <row r="240" s="152" customFormat="1" ht="12.75">
      <c r="A240" s="162"/>
    </row>
    <row r="241" s="152" customFormat="1" ht="12.75">
      <c r="A241" s="162"/>
    </row>
    <row r="242" s="152" customFormat="1" ht="12.75">
      <c r="A242" s="162"/>
    </row>
    <row r="243" s="152" customFormat="1" ht="12.75">
      <c r="A243" s="162"/>
    </row>
    <row r="244" s="152" customFormat="1" ht="12.75">
      <c r="A244" s="162"/>
    </row>
    <row r="245" s="152" customFormat="1" ht="12.75">
      <c r="A245" s="162"/>
    </row>
    <row r="246" s="152" customFormat="1" ht="12.75">
      <c r="A246" s="162"/>
    </row>
    <row r="247" s="152" customFormat="1" ht="12.75">
      <c r="A247" s="162"/>
    </row>
    <row r="248" s="152" customFormat="1" ht="12.75">
      <c r="A248" s="162"/>
    </row>
    <row r="249" s="152" customFormat="1" ht="12.75">
      <c r="A249" s="162"/>
    </row>
    <row r="250" s="152" customFormat="1" ht="12.75">
      <c r="A250" s="162"/>
    </row>
    <row r="251" s="152" customFormat="1" ht="12.75">
      <c r="A251" s="162"/>
    </row>
    <row r="252" s="152" customFormat="1" ht="12.75">
      <c r="A252" s="162"/>
    </row>
    <row r="253" s="152" customFormat="1" ht="12.75">
      <c r="A253" s="162"/>
    </row>
    <row r="254" s="152" customFormat="1" ht="12.75">
      <c r="A254" s="162"/>
    </row>
    <row r="255" s="152" customFormat="1" ht="12.75">
      <c r="A255" s="162"/>
    </row>
    <row r="256" s="152" customFormat="1" ht="12.75">
      <c r="A256" s="162"/>
    </row>
    <row r="257" s="152" customFormat="1" ht="12.75">
      <c r="A257" s="162"/>
    </row>
    <row r="258" s="152" customFormat="1" ht="12.75">
      <c r="A258" s="162"/>
    </row>
    <row r="259" s="152" customFormat="1" ht="12.75">
      <c r="A259" s="162"/>
    </row>
    <row r="260" s="152" customFormat="1" ht="12.75">
      <c r="A260" s="162"/>
    </row>
    <row r="261" s="152" customFormat="1" ht="12.75">
      <c r="A261" s="162"/>
    </row>
    <row r="262" s="152" customFormat="1" ht="12.75">
      <c r="A262" s="162"/>
    </row>
    <row r="263" s="152" customFormat="1" ht="12.75">
      <c r="A263" s="162"/>
    </row>
    <row r="264" s="152" customFormat="1" ht="12.75">
      <c r="A264" s="162"/>
    </row>
    <row r="265" s="152" customFormat="1" ht="12.75">
      <c r="A265" s="162"/>
    </row>
    <row r="266" s="152" customFormat="1" ht="12.75">
      <c r="A266" s="162"/>
    </row>
    <row r="267" s="152" customFormat="1" ht="12.75">
      <c r="A267" s="162"/>
    </row>
    <row r="268" s="152" customFormat="1" ht="12.75">
      <c r="A268" s="162"/>
    </row>
    <row r="269" s="152" customFormat="1" ht="12.75">
      <c r="A269" s="162"/>
    </row>
    <row r="270" s="152" customFormat="1" ht="12.75">
      <c r="A270" s="162"/>
    </row>
    <row r="271" s="152" customFormat="1" ht="12.75">
      <c r="A271" s="162"/>
    </row>
    <row r="272" s="152" customFormat="1" ht="12.75">
      <c r="A272" s="162"/>
    </row>
    <row r="273" s="152" customFormat="1" ht="12.75">
      <c r="A273" s="162"/>
    </row>
    <row r="274" s="152" customFormat="1" ht="12.75">
      <c r="A274" s="162"/>
    </row>
    <row r="275" s="152" customFormat="1" ht="12.75">
      <c r="A275" s="162"/>
    </row>
  </sheetData>
  <sheetProtection password="C861" sheet="1" formatColumns="0" formatRows="0" insertColumns="0" insertRows="0" deleteColumns="0" deleteRows="0" selectLockedCells="1"/>
  <mergeCells count="6">
    <mergeCell ref="A9:E9"/>
    <mergeCell ref="A2:E2"/>
    <mergeCell ref="A4:E4"/>
    <mergeCell ref="A6:E6"/>
    <mergeCell ref="A7:E7"/>
    <mergeCell ref="A5:E5"/>
  </mergeCells>
  <printOptions gridLines="1" horizontalCentered="1"/>
  <pageMargins left="0.5" right="0.5" top="0.5" bottom="0.75" header="0.5" footer="0.5"/>
  <pageSetup horizontalDpi="600" verticalDpi="600" orientation="portrait" scale="90" r:id="rId2"/>
  <headerFooter alignWithMargins="0">
    <oddFooter>&amp;LForm DES-0010-C&amp;CPage &amp;P of  &amp;N&amp;RRev.05.26.2015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DMJMH+N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TaraporeD</dc:creator>
  <cp:keywords/>
  <dc:description/>
  <cp:lastModifiedBy>Sue Leon</cp:lastModifiedBy>
  <cp:lastPrinted>2015-05-26T20:42:39Z</cp:lastPrinted>
  <dcterms:created xsi:type="dcterms:W3CDTF">2002-05-21T22:19:23Z</dcterms:created>
  <dcterms:modified xsi:type="dcterms:W3CDTF">2015-06-17T18:02:11Z</dcterms:modified>
  <cp:category/>
  <cp:version/>
  <cp:contentType/>
  <cp:contentStatus/>
</cp:coreProperties>
</file>