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1 Quality\ULYSSES\~WORKSPACE\^^^CP-0197\"/>
    </mc:Choice>
  </mc:AlternateContent>
  <workbookProtection workbookAlgorithmName="SHA-512" workbookHashValue="6mCJTudWAtSTsRwJ2Ul5syz6s339gleYeROm8xolUEyGtXrlYv+I0XEjTUny86Ay7zgLIrTKw/5dlqMceRH57w==" workbookSaltValue="fFnxB0JK23nafsjXmLSYxQ==" workbookSpinCount="100000" lockStructure="1"/>
  <bookViews>
    <workbookView xWindow="0" yWindow="0" windowWidth="28800" windowHeight="11700" tabRatio="769"/>
  </bookViews>
  <sheets>
    <sheet name="Exhibit 7 - Invoice" sheetId="14" r:id="rId1"/>
    <sheet name="Progressive-Fixed Fee" sheetId="6" r:id="rId2"/>
    <sheet name="Hourly-Unit" sheetId="15" r:id="rId3"/>
    <sheet name="Reimbursables" sheetId="12" r:id="rId4"/>
    <sheet name="Release of Retention" sheetId="16" r:id="rId5"/>
    <sheet name="Monthly Progress Report" sheetId="13" r:id="rId6"/>
    <sheet name="List" sheetId="9" state="hidden" r:id="rId7"/>
  </sheets>
  <definedNames>
    <definedName name="_xlnm.Print_Area" localSheetId="0">'Exhibit 7 - Invoice'!$A$1:$O$47</definedName>
    <definedName name="_xlnm.Print_Area" localSheetId="2">'Hourly-Unit'!$A$1:$G$46</definedName>
    <definedName name="_xlnm.Print_Area" localSheetId="5">'Monthly Progress Report'!$A$1:$O$35</definedName>
    <definedName name="_xlnm.Print_Area" localSheetId="1">'Progressive-Fixed Fee'!$A$1:$H$53</definedName>
    <definedName name="_xlnm.Print_Area" localSheetId="3">Reimbursables!$A$1:$O$52</definedName>
    <definedName name="_xlnm.Print_Area" localSheetId="4">'Release of Retention'!$A$1:$G$49</definedName>
    <definedName name="_xlnm.Print_Titles" localSheetId="5">'Monthly Progress Report'!$1:$18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5" l="1"/>
  <c r="E13" i="16"/>
  <c r="E12" i="16"/>
  <c r="G27" i="15" l="1"/>
  <c r="A48" i="6" l="1"/>
  <c r="M9" i="13" l="1"/>
  <c r="M10" i="13"/>
  <c r="M3" i="13"/>
  <c r="G15" i="13"/>
  <c r="M6" i="13"/>
  <c r="M5" i="13"/>
  <c r="F10" i="16"/>
  <c r="F9" i="16"/>
  <c r="F6" i="16"/>
  <c r="F5" i="16"/>
  <c r="F3" i="16"/>
  <c r="M6" i="12"/>
  <c r="F6" i="15"/>
  <c r="J20" i="12"/>
  <c r="E25" i="15"/>
  <c r="E24" i="6"/>
  <c r="D45" i="15"/>
  <c r="C31" i="14"/>
  <c r="C17" i="6"/>
  <c r="G30" i="6"/>
  <c r="C19" i="6" l="1"/>
  <c r="F45" i="6"/>
  <c r="C45" i="6"/>
  <c r="I22" i="6"/>
  <c r="G6" i="6"/>
  <c r="F42" i="15" l="1"/>
  <c r="E32" i="6" l="1"/>
  <c r="E30" i="6"/>
  <c r="E21" i="6"/>
  <c r="E20" i="6"/>
  <c r="E19" i="6"/>
  <c r="H31" i="6"/>
  <c r="D23" i="15"/>
  <c r="I36" i="6"/>
  <c r="H36" i="6"/>
  <c r="G36" i="6"/>
  <c r="E36" i="6"/>
  <c r="I35" i="6"/>
  <c r="H35" i="6"/>
  <c r="G35" i="6"/>
  <c r="E35" i="6"/>
  <c r="I34" i="6"/>
  <c r="H34" i="6"/>
  <c r="G34" i="6"/>
  <c r="E34" i="6"/>
  <c r="I40" i="6"/>
  <c r="H40" i="6"/>
  <c r="G40" i="6"/>
  <c r="E40" i="6"/>
  <c r="I39" i="6"/>
  <c r="H39" i="6"/>
  <c r="G39" i="6"/>
  <c r="E39" i="6"/>
  <c r="I42" i="6"/>
  <c r="H42" i="6"/>
  <c r="G42" i="6"/>
  <c r="E42" i="6"/>
  <c r="I41" i="6"/>
  <c r="H41" i="6"/>
  <c r="G41" i="6"/>
  <c r="E41" i="6"/>
  <c r="D20" i="15"/>
  <c r="D21" i="15"/>
  <c r="G29" i="15"/>
  <c r="E33" i="6"/>
  <c r="D13" i="15" l="1"/>
  <c r="D12" i="15"/>
  <c r="C18" i="6" l="1"/>
  <c r="B11" i="6"/>
  <c r="E28" i="6" l="1"/>
  <c r="G28" i="6" s="1"/>
  <c r="E29" i="6"/>
  <c r="F17" i="6"/>
  <c r="C16" i="6"/>
  <c r="F16" i="6" l="1"/>
  <c r="C20" i="6"/>
  <c r="H21" i="6" l="1"/>
  <c r="D21" i="6"/>
  <c r="E26" i="6" l="1"/>
  <c r="F18" i="6"/>
  <c r="F19" i="6"/>
  <c r="F20" i="6"/>
  <c r="G20" i="6"/>
  <c r="G35" i="15"/>
  <c r="I26" i="6" l="1"/>
  <c r="G26" i="6"/>
  <c r="H20" i="6"/>
  <c r="D20" i="6"/>
  <c r="F21" i="6"/>
  <c r="F22" i="6" s="1"/>
  <c r="D19" i="15" l="1"/>
  <c r="C21" i="6" l="1"/>
  <c r="C22" i="6" s="1"/>
  <c r="D17" i="15" l="1"/>
  <c r="E31" i="6"/>
  <c r="G31" i="6" s="1"/>
  <c r="D19" i="6" l="1"/>
  <c r="I38" i="6"/>
  <c r="I43" i="6"/>
  <c r="I44" i="6"/>
  <c r="H38" i="6"/>
  <c r="H43" i="6"/>
  <c r="H44" i="6"/>
  <c r="G19" i="6" l="1"/>
  <c r="H19" i="6" s="1"/>
  <c r="E37" i="6" l="1"/>
  <c r="I37" i="6" s="1"/>
  <c r="G32" i="6"/>
  <c r="I31" i="6"/>
  <c r="I29" i="6"/>
  <c r="G37" i="6" l="1"/>
  <c r="H37" i="6" s="1"/>
  <c r="G33" i="6"/>
  <c r="H33" i="6" s="1"/>
  <c r="I33" i="6"/>
  <c r="I32" i="6"/>
  <c r="I30" i="6"/>
  <c r="H30" i="6"/>
  <c r="G29" i="6"/>
  <c r="H29" i="6" s="1"/>
  <c r="I28" i="6"/>
  <c r="H28" i="6"/>
  <c r="G44" i="6"/>
  <c r="G43" i="6"/>
  <c r="G38" i="6"/>
  <c r="E27" i="6"/>
  <c r="E38" i="6"/>
  <c r="E43" i="6"/>
  <c r="E44" i="6"/>
  <c r="E45" i="6" l="1"/>
  <c r="D45" i="6" s="1"/>
  <c r="G27" i="6"/>
  <c r="H32" i="6"/>
  <c r="G18" i="6"/>
  <c r="G17" i="6"/>
  <c r="I27" i="6"/>
  <c r="G36" i="15"/>
  <c r="H36" i="15"/>
  <c r="E17" i="15"/>
  <c r="F17" i="15" s="1"/>
  <c r="G17" i="15" s="1"/>
  <c r="E19" i="15"/>
  <c r="F19" i="15" s="1"/>
  <c r="G19" i="15" s="1"/>
  <c r="E20" i="15"/>
  <c r="F20" i="15" s="1"/>
  <c r="G20" i="15" s="1"/>
  <c r="E21" i="15"/>
  <c r="F21" i="15" s="1"/>
  <c r="C22" i="15"/>
  <c r="B22" i="15"/>
  <c r="A23" i="15" s="1"/>
  <c r="G21" i="15"/>
  <c r="C47" i="6" l="1"/>
  <c r="G45" i="6"/>
  <c r="C24" i="15"/>
  <c r="H18" i="6"/>
  <c r="E18" i="6"/>
  <c r="D18" i="6" s="1"/>
  <c r="H17" i="6"/>
  <c r="E17" i="6"/>
  <c r="D17" i="6" s="1"/>
  <c r="G21" i="6"/>
  <c r="G16" i="6"/>
  <c r="I45" i="6"/>
  <c r="H26" i="6"/>
  <c r="H27" i="6"/>
  <c r="H28" i="15"/>
  <c r="H29" i="15"/>
  <c r="H30" i="15"/>
  <c r="H31" i="15"/>
  <c r="H32" i="15"/>
  <c r="H33" i="15"/>
  <c r="H34" i="15"/>
  <c r="H35" i="15"/>
  <c r="H37" i="15"/>
  <c r="H38" i="15"/>
  <c r="H39" i="15"/>
  <c r="H40" i="15"/>
  <c r="H41" i="15"/>
  <c r="H27" i="15"/>
  <c r="A52" i="6" l="1"/>
  <c r="A49" i="6"/>
  <c r="H45" i="6"/>
  <c r="A47" i="6"/>
  <c r="G22" i="6"/>
  <c r="H22" i="6" s="1"/>
  <c r="H44" i="15"/>
  <c r="H16" i="6"/>
  <c r="E16" i="6"/>
  <c r="E22" i="6" s="1"/>
  <c r="D23" i="6" l="1"/>
  <c r="G51" i="6"/>
  <c r="E28" i="14"/>
  <c r="D16" i="6"/>
  <c r="D22" i="6"/>
  <c r="G52" i="6" l="1"/>
  <c r="I28" i="14"/>
  <c r="J18" i="14" l="1"/>
  <c r="C49" i="16" l="1"/>
  <c r="A17" i="16" s="1"/>
  <c r="C38" i="14" s="1"/>
  <c r="C11" i="16"/>
  <c r="C10" i="16"/>
  <c r="C9" i="16"/>
  <c r="C6" i="16"/>
  <c r="C5" i="16"/>
  <c r="C4" i="16"/>
  <c r="C3" i="16"/>
  <c r="C39" i="14" l="1"/>
  <c r="I38" i="14"/>
  <c r="I39" i="14" s="1"/>
  <c r="D18" i="15"/>
  <c r="G30" i="15"/>
  <c r="G31" i="15"/>
  <c r="G32" i="15"/>
  <c r="G33" i="15"/>
  <c r="G34" i="15"/>
  <c r="G37" i="15"/>
  <c r="G38" i="15"/>
  <c r="G39" i="15"/>
  <c r="G40" i="15"/>
  <c r="G41" i="15"/>
  <c r="A42" i="15" l="1"/>
  <c r="D16" i="15"/>
  <c r="E16" i="15" s="1"/>
  <c r="F16" i="15" s="1"/>
  <c r="G16" i="15" s="1"/>
  <c r="E18" i="15"/>
  <c r="F18" i="15" s="1"/>
  <c r="G18" i="15" s="1"/>
  <c r="E17" i="16"/>
  <c r="E38" i="14" s="1"/>
  <c r="E39" i="14" s="1"/>
  <c r="M38" i="14"/>
  <c r="D22" i="15" l="1"/>
  <c r="E22" i="15" s="1"/>
  <c r="F17" i="16"/>
  <c r="G38" i="14" s="1"/>
  <c r="G39" i="14" s="1"/>
  <c r="F22" i="15" l="1"/>
  <c r="G31" i="14" s="1"/>
  <c r="E31" i="14"/>
  <c r="G17" i="16"/>
  <c r="B9" i="15"/>
  <c r="F9" i="15"/>
  <c r="G22" i="15" l="1"/>
  <c r="A17" i="12"/>
  <c r="B11" i="15"/>
  <c r="F10" i="15"/>
  <c r="B10" i="15"/>
  <c r="B6" i="15"/>
  <c r="F5" i="15"/>
  <c r="B5" i="15"/>
  <c r="B4" i="15"/>
  <c r="F3" i="15"/>
  <c r="B3" i="15"/>
  <c r="C52" i="6"/>
  <c r="C43" i="14"/>
  <c r="G44" i="15" l="1"/>
  <c r="A43" i="15" l="1"/>
  <c r="A45" i="15" s="1"/>
  <c r="I31" i="14"/>
  <c r="G45" i="15"/>
  <c r="G46" i="15" l="1"/>
  <c r="M31" i="14" s="1"/>
  <c r="K31" i="14"/>
  <c r="N52" i="12" l="1"/>
  <c r="M34" i="14" s="1"/>
  <c r="C34" i="14" l="1"/>
  <c r="C28" i="14"/>
  <c r="G28" i="14" s="1"/>
  <c r="C11" i="13"/>
  <c r="C10" i="13"/>
  <c r="C9" i="13"/>
  <c r="C6" i="13"/>
  <c r="C5" i="13"/>
  <c r="C4" i="13"/>
  <c r="C3" i="13"/>
  <c r="C11" i="12"/>
  <c r="M10" i="12"/>
  <c r="C10" i="12"/>
  <c r="M9" i="12"/>
  <c r="C9" i="12"/>
  <c r="C6" i="12"/>
  <c r="M5" i="12"/>
  <c r="C5" i="12"/>
  <c r="C4" i="12"/>
  <c r="M3" i="12"/>
  <c r="C3" i="12"/>
  <c r="G10" i="6"/>
  <c r="G9" i="6"/>
  <c r="G5" i="6"/>
  <c r="G3" i="6"/>
  <c r="B10" i="6"/>
  <c r="B9" i="6"/>
  <c r="B6" i="6"/>
  <c r="B5" i="6"/>
  <c r="B4" i="6"/>
  <c r="B3" i="6"/>
  <c r="K27" i="14"/>
  <c r="C36" i="14" l="1"/>
  <c r="A16" i="13"/>
  <c r="I32" i="14"/>
  <c r="G32" i="14"/>
  <c r="E32" i="14"/>
  <c r="G53" i="6" l="1"/>
  <c r="M28" i="14" s="1"/>
  <c r="I34" i="14"/>
  <c r="I35" i="14" s="1"/>
  <c r="E17" i="12"/>
  <c r="G17" i="12" s="1"/>
  <c r="E34" i="14" s="1"/>
  <c r="E35" i="14" s="1"/>
  <c r="I29" i="14" l="1"/>
  <c r="I36" i="14"/>
  <c r="I37" i="14" s="1"/>
  <c r="E36" i="14"/>
  <c r="E37" i="14" s="1"/>
  <c r="E29" i="14"/>
  <c r="I40" i="14"/>
  <c r="M36" i="14"/>
  <c r="M40" i="14" s="1"/>
  <c r="I17" i="12"/>
  <c r="J13" i="12" l="1"/>
  <c r="J12" i="12"/>
  <c r="G29" i="14"/>
  <c r="G34" i="14"/>
  <c r="G36" i="14" s="1"/>
  <c r="K17" i="12"/>
  <c r="I42" i="14"/>
  <c r="K28" i="14"/>
  <c r="K36" i="14" s="1"/>
  <c r="G37" i="14" l="1"/>
  <c r="K40" i="14"/>
  <c r="I43" i="14" s="1"/>
  <c r="I44" i="14" s="1"/>
  <c r="G35" i="14"/>
</calcChain>
</file>

<file path=xl/sharedStrings.xml><?xml version="1.0" encoding="utf-8"?>
<sst xmlns="http://schemas.openxmlformats.org/spreadsheetml/2006/main" count="230" uniqueCount="135">
  <si>
    <t>City:</t>
  </si>
  <si>
    <t>State, Zip Code:</t>
  </si>
  <si>
    <t>Address:</t>
  </si>
  <si>
    <t>Company Name:</t>
  </si>
  <si>
    <t>BILL TO:</t>
  </si>
  <si>
    <t>BuildLACCD</t>
  </si>
  <si>
    <t>Attn: Finance Department</t>
  </si>
  <si>
    <t>1055 Corporate Center Drive</t>
  </si>
  <si>
    <t>Monterey Park, CA 91754</t>
  </si>
  <si>
    <t>PROFESSIONAL SERVICES INVOICE</t>
  </si>
  <si>
    <t>Contract No.:</t>
  </si>
  <si>
    <t>Task Order No.:</t>
  </si>
  <si>
    <t>College:</t>
  </si>
  <si>
    <t>Project No.:</t>
  </si>
  <si>
    <t>Project Name:</t>
  </si>
  <si>
    <t>%</t>
  </si>
  <si>
    <t xml:space="preserve">Date:  </t>
  </si>
  <si>
    <t>Reimbursables</t>
  </si>
  <si>
    <t>Amount Due this Period</t>
  </si>
  <si>
    <t>Contract/Task Order Type:</t>
  </si>
  <si>
    <t>Authorized Budget Amount:</t>
  </si>
  <si>
    <t>Note: Project Labor Log(s) and all supporting documentation must be attached, when applicable.</t>
  </si>
  <si>
    <t xml:space="preserve">Contract No.:  </t>
  </si>
  <si>
    <t xml:space="preserve">Task Order No.:  </t>
  </si>
  <si>
    <t>Retention Per Contract (%):</t>
  </si>
  <si>
    <t>to</t>
  </si>
  <si>
    <t>PROGRESSIVE / FIXED FEE DETAIL</t>
  </si>
  <si>
    <t>Progressive/Fixed Fee &amp; Hourly/Unit</t>
  </si>
  <si>
    <t>Authorized Budget</t>
  </si>
  <si>
    <t>Authorized
Budget</t>
  </si>
  <si>
    <t>Prior Total 
Billed to Date</t>
  </si>
  <si>
    <t>% Completed
This Period</t>
  </si>
  <si>
    <t>Current Total
Billed to Date</t>
  </si>
  <si>
    <t>East Los Angeles College (ELAC)</t>
  </si>
  <si>
    <t>Los Angeles City College (LACC)</t>
  </si>
  <si>
    <t>Los Angeles Harbor College (LAHC)</t>
  </si>
  <si>
    <t>Los Angeles Mission College (LAMC)</t>
  </si>
  <si>
    <t>Los Angeles Pierce College (LAPC)</t>
  </si>
  <si>
    <t>Los Angeles Southwest College (LASC)</t>
  </si>
  <si>
    <t>Los Angeles Trade Tech College (LATTC)</t>
  </si>
  <si>
    <t>Los Angeles Valley College (LAVC)</t>
  </si>
  <si>
    <t>West Los Angeles College (WLAC)</t>
  </si>
  <si>
    <t>Current %
Completed</t>
  </si>
  <si>
    <t>Date</t>
  </si>
  <si>
    <t>Employee / 
Inspector Name</t>
  </si>
  <si>
    <t>HOURLY / UNIT DETAIL</t>
  </si>
  <si>
    <t>HOURLY / UNIT - BILLING SUMMARY</t>
  </si>
  <si>
    <t>Total Amount
Remaining</t>
  </si>
  <si>
    <t>Total %
Remaining</t>
  </si>
  <si>
    <t>Total Billed 
This Period</t>
  </si>
  <si>
    <t>Amount Billed 
this Period</t>
  </si>
  <si>
    <t>PROGRESSIVE / FIXED FEE - DATA ENTRY</t>
  </si>
  <si>
    <t>REIMBURSABLES - BILLING SUMMARY</t>
  </si>
  <si>
    <t>Category of Expenses</t>
  </si>
  <si>
    <t>REIMBURSABLES DETAIL</t>
  </si>
  <si>
    <t>REIMBURSABLES - DATA ENTRY</t>
  </si>
  <si>
    <t>Category</t>
  </si>
  <si>
    <t>Progressive /
Fixed Fee</t>
  </si>
  <si>
    <t>Hourly / Unit</t>
  </si>
  <si>
    <t>Amount Billed
This Period</t>
  </si>
  <si>
    <t xml:space="preserve">          Progressive / Fixed Fee:</t>
  </si>
  <si>
    <t xml:space="preserve">          Hourly / Unit:   </t>
  </si>
  <si>
    <t xml:space="preserve">          Reimbursables:   </t>
  </si>
  <si>
    <r>
      <t xml:space="preserve">INVOICE SUMMARY - </t>
    </r>
    <r>
      <rPr>
        <b/>
        <i/>
        <sz val="11"/>
        <color theme="0"/>
        <rFont val="Calibri"/>
        <family val="2"/>
        <scheme val="minor"/>
      </rPr>
      <t>See Detail Sheets attached.</t>
    </r>
  </si>
  <si>
    <t>Progressive / Fixed Fee</t>
  </si>
  <si>
    <t>PROGRESS BILLING MONTHLY REPORT</t>
  </si>
  <si>
    <t>Submittal of a monthly progress report, certified by the Architect/Engineer, shall detail accomplishments in the past month, work anticipated in the coming month and outstanding issues shall constitute evidence of services rendered.</t>
  </si>
  <si>
    <r>
      <rPr>
        <b/>
        <sz val="11"/>
        <color theme="1"/>
        <rFont val="Calibri"/>
        <family val="2"/>
        <scheme val="minor"/>
      </rPr>
      <t>PROJECT PHASE</t>
    </r>
    <r>
      <rPr>
        <i/>
        <sz val="11"/>
        <color theme="1"/>
        <rFont val="Calibri"/>
        <family val="2"/>
        <scheme val="minor"/>
      </rPr>
      <t xml:space="preserve"> (Example: Master Planning, Programming)</t>
    </r>
  </si>
  <si>
    <t>I.</t>
  </si>
  <si>
    <t>II.</t>
  </si>
  <si>
    <t>C. Outstanding Issues:</t>
  </si>
  <si>
    <t>B. Current Progress:</t>
  </si>
  <si>
    <t>A. Accomplishments:</t>
  </si>
  <si>
    <t>The information provided in this progress report has been verified by the Principal Architect/Engineer for this project.</t>
  </si>
  <si>
    <t>In order to comply within the terms and conditions of the Contract Agreement, attached are the following support documents:</t>
  </si>
  <si>
    <t>a) Monthly Progress Report certified by the Architect for the corresponding billing period</t>
  </si>
  <si>
    <t>b) If applicable, photocopy of all reimbursable items</t>
  </si>
  <si>
    <t>"I certify under penalty of perjury under the law of there State of California that the above invoice and accompanying documentation are true and correct according to the terms of the contract and that payment has not been previously requested or received."</t>
  </si>
  <si>
    <t>Print Name</t>
  </si>
  <si>
    <t xml:space="preserve">TOTAL INVOICE AMOUNT DUE THIS PERIOD </t>
  </si>
  <si>
    <t>TOTAL PROGRESSIVE/FIXED FEE DUE  THIS PERIOD</t>
  </si>
  <si>
    <t>TOTAL INVOICE AMOUNT BILLED THIS PERIOD</t>
  </si>
  <si>
    <t>TOTAL PROGRESSIVE/FIXED FEE BILLED THIS PERIOD</t>
  </si>
  <si>
    <t>TOTAL HOURLY/UNIT DUE THIS PERIOD</t>
  </si>
  <si>
    <t>TOTAL HOURLY/UNIT BILLED THIS PERIOD</t>
  </si>
  <si>
    <t>TOTAL</t>
  </si>
  <si>
    <t>N/A</t>
  </si>
  <si>
    <t>TOTAL REIMBURSABLES DUE THIS PERIOD</t>
  </si>
  <si>
    <t>CONTRACT/TASK ORDER DETAILS</t>
  </si>
  <si>
    <t>Districtwide</t>
  </si>
  <si>
    <t>Multicampus</t>
  </si>
  <si>
    <t>Signature</t>
  </si>
  <si>
    <t>*</t>
  </si>
  <si>
    <t>(-)</t>
  </si>
  <si>
    <t xml:space="preserve">Invoice No.:  </t>
  </si>
  <si>
    <t xml:space="preserve">Period of Performance:  </t>
  </si>
  <si>
    <t xml:space="preserve">(When work was performed)  </t>
  </si>
  <si>
    <t>PERIOD OF PERFORMANCE:</t>
  </si>
  <si>
    <t>Van de Kamp Innovation Center (VDK)</t>
  </si>
  <si>
    <t>South Gate Educational Center (SGEC)</t>
  </si>
  <si>
    <t>RETENTION - BILLING SUMMARY</t>
  </si>
  <si>
    <t>Total Retention 
to Date</t>
  </si>
  <si>
    <t>Total Previously Released</t>
  </si>
  <si>
    <t>Total Remaining
(Unreleased)</t>
  </si>
  <si>
    <t>Invoice No.</t>
  </si>
  <si>
    <r>
      <t xml:space="preserve">Period of Performance
</t>
    </r>
    <r>
      <rPr>
        <i/>
        <sz val="10"/>
        <color theme="1"/>
        <rFont val="Calibri"/>
        <family val="2"/>
        <scheme val="minor"/>
      </rPr>
      <t>(MM/DD/YY - MM/DD/YY)</t>
    </r>
  </si>
  <si>
    <t>Retention Amount</t>
  </si>
  <si>
    <t>Current Total
Billed to Date*</t>
  </si>
  <si>
    <t>Total Amount
Remaining*</t>
  </si>
  <si>
    <t>*Includes amount of prior billing and amount billed this period.</t>
  </si>
  <si>
    <t>SUBTOTALS</t>
  </si>
  <si>
    <t>GRAND TOTALS</t>
  </si>
  <si>
    <t>Release of Retention</t>
  </si>
  <si>
    <t>RELEASE OF RETENTION  - DATA ENTRY</t>
  </si>
  <si>
    <t xml:space="preserve">Total Hours: </t>
  </si>
  <si>
    <t>Classification of Work / Milestone</t>
  </si>
  <si>
    <t>PROGRESSIVE / FIXED FEE - BILLING SUMMARY</t>
  </si>
  <si>
    <r>
      <t xml:space="preserve">Scope of Work Description
</t>
    </r>
    <r>
      <rPr>
        <sz val="9"/>
        <color theme="1"/>
        <rFont val="Calibri"/>
        <family val="2"/>
        <scheme val="minor"/>
      </rPr>
      <t>(Refer to Contract/Task Order)</t>
    </r>
  </si>
  <si>
    <t>Scope of Work
Phase/Revision No.</t>
  </si>
  <si>
    <t>Rate</t>
  </si>
  <si>
    <t>Description of Unit / Classification of Work</t>
  </si>
  <si>
    <r>
      <t xml:space="preserve">Scope of Work/Service Type
</t>
    </r>
    <r>
      <rPr>
        <sz val="9"/>
        <color theme="1"/>
        <rFont val="Calibri"/>
        <family val="2"/>
        <scheme val="minor"/>
      </rPr>
      <t>(Refer to Contract/Task Order)</t>
    </r>
  </si>
  <si>
    <t>Invoice payment process shall be initiated upon receipt of a fully compliant invoice from the Vendor containing all necessary information and supporting documentation.</t>
  </si>
  <si>
    <r>
      <rPr>
        <b/>
        <u/>
        <sz val="10"/>
        <color theme="1"/>
        <rFont val="Calibri"/>
        <family val="2"/>
        <scheme val="minor"/>
      </rPr>
      <t>Note</t>
    </r>
    <r>
      <rPr>
        <b/>
        <sz val="10"/>
        <color theme="1"/>
        <rFont val="Calibri"/>
        <family val="2"/>
        <scheme val="minor"/>
      </rPr>
      <t>:</t>
    </r>
  </si>
  <si>
    <t>Hours / Units</t>
  </si>
  <si>
    <t>*Not the sum of the percentages above; Overall Percentage is calculated
based on the Total Authorized Budget for Progressive/Fixed Fee</t>
  </si>
  <si>
    <t>Amount Billed 
this Period2</t>
  </si>
  <si>
    <t>Amount Billed 
This Period</t>
  </si>
  <si>
    <t>Amount Billed 
This Period2</t>
  </si>
  <si>
    <t>Scope of Work/
Service Type</t>
  </si>
  <si>
    <t>Amount Billed This Period</t>
  </si>
  <si>
    <t>HOURLY / UNIT - DATA ENTRY</t>
  </si>
  <si>
    <t xml:space="preserve">CONTRACT CONTAINS RETENTION:  </t>
  </si>
  <si>
    <t>RELEASE OF RETENTION DETAIL
*List all invoices in which retention was withheld.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</si>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</sst>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8" formatCode="&quot;$&quot;#,##0.00_);[Red]\(&quot;$&quot;#,##0.00\)"/>
    <numFmt numFmtId="44" formatCode="_(&quot;$&quot;* #,##0.00_);_(&quot;$&quot;* \(#,##0.00\);_(&quot;$&quot;* &quot;-&quot;??_);_(@_)"/>
    <numFmt numFmtId="164" formatCode="mm/dd/yy;@"/>
  </numFmts>
  <fonts count="34" x14ac:knownFonts="1">
    <font>
      <sz val="11"/>
      <color theme="1"/>
      <name val="Calibri"/>
      <family val="2"/>
      <scheme val="minor"/>
    </font>
    <font>
      <b/>
      <sz val="11"/>
      <color theme="0"/>
      <name val="Calibri"/>
      <family val="2"/>
      <scheme val="minor"/>
    </font>
    <font>
      <b/>
      <sz val="11"/>
      <color theme="1"/>
      <name val="Calibri"/>
      <family val="2"/>
      <scheme val="minor"/>
    </font>
    <font>
      <b/>
      <sz val="16"/>
      <color rgb="FFC00000"/>
      <name val="Calibri"/>
      <family val="2"/>
      <scheme val="minor"/>
    </font>
    <font>
      <b/>
      <i/>
      <sz val="14"/>
      <color theme="1"/>
      <name val="Calibri"/>
      <family val="2"/>
      <scheme val="minor"/>
    </font>
    <font>
      <b/>
      <sz val="18"/>
      <color theme="1"/>
      <name val="Calibri"/>
      <family val="2"/>
      <scheme val="minor"/>
    </font>
    <font>
      <b/>
      <sz val="11"/>
      <name val="Calibri"/>
      <family val="2"/>
      <scheme val="minor"/>
    </font>
    <font>
      <b/>
      <sz val="11"/>
      <color theme="4" tint="-0.249977111117893"/>
      <name val="Calibri"/>
      <family val="2"/>
      <scheme val="minor"/>
    </font>
    <font>
      <sz val="11"/>
      <name val="Calibri"/>
      <family val="2"/>
      <scheme val="minor"/>
    </font>
    <font>
      <i/>
      <sz val="11"/>
      <name val="Calibri"/>
      <family val="2"/>
      <scheme val="minor"/>
    </font>
    <font>
      <b/>
      <i/>
      <sz val="11"/>
      <color theme="0"/>
      <name val="Calibri"/>
      <family val="2"/>
      <scheme val="minor"/>
    </font>
    <font>
      <i/>
      <sz val="11"/>
      <color theme="1"/>
      <name val="Calibri"/>
      <family val="2"/>
      <scheme val="minor"/>
    </font>
    <font>
      <i/>
      <sz val="8"/>
      <color theme="1"/>
      <name val="Calibri"/>
      <family val="2"/>
      <scheme val="minor"/>
    </font>
    <font>
      <i/>
      <sz val="9"/>
      <color theme="1"/>
      <name val="Calibri"/>
      <family val="2"/>
      <scheme val="minor"/>
    </font>
    <font>
      <i/>
      <sz val="10"/>
      <color theme="1"/>
      <name val="Calibri"/>
      <family val="2"/>
      <scheme val="minor"/>
    </font>
    <font>
      <i/>
      <sz val="9"/>
      <name val="Calibri"/>
      <family val="2"/>
      <scheme val="minor"/>
    </font>
    <font>
      <i/>
      <sz val="10"/>
      <name val="Calibri"/>
      <family val="2"/>
      <scheme val="minor"/>
    </font>
    <font>
      <b/>
      <sz val="11"/>
      <color rgb="FFFF0000"/>
      <name val="Calibri"/>
      <family val="2"/>
      <scheme val="minor"/>
    </font>
    <font>
      <i/>
      <sz val="9"/>
      <color theme="1" tint="0.34998626667073579"/>
      <name val="Calibri"/>
      <family val="2"/>
      <scheme val="minor"/>
    </font>
    <font>
      <i/>
      <sz val="10"/>
      <color theme="1" tint="0.34998626667073579"/>
      <name val="Calibri"/>
      <family val="2"/>
      <scheme val="minor"/>
    </font>
    <font>
      <i/>
      <sz val="11"/>
      <color theme="1" tint="0.34998626667073579"/>
      <name val="Calibri"/>
      <family val="2"/>
      <scheme val="minor"/>
    </font>
    <font>
      <b/>
      <sz val="18"/>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theme="4" tint="-0.249977111117893"/>
      <name val="Calibri"/>
      <family val="2"/>
      <scheme val="minor"/>
    </font>
    <font>
      <b/>
      <sz val="8"/>
      <color theme="1"/>
      <name val="Calibri"/>
      <family val="2"/>
      <scheme val="minor"/>
    </font>
    <font>
      <b/>
      <sz val="10"/>
      <color rgb="FFFF0000"/>
      <name val="Calibri"/>
      <family val="2"/>
      <scheme val="minor"/>
    </font>
    <font>
      <b/>
      <i/>
      <sz val="20"/>
      <color rgb="FFFF0000"/>
      <name val="Calibri"/>
      <family val="2"/>
      <scheme val="minor"/>
    </font>
    <font>
      <b/>
      <i/>
      <sz val="8"/>
      <color rgb="FFFF0000"/>
      <name val="Calibri"/>
      <family val="2"/>
      <scheme val="minor"/>
    </font>
    <font>
      <b/>
      <u/>
      <sz val="10"/>
      <color theme="1"/>
      <name val="Calibri"/>
      <family val="2"/>
      <scheme val="minor"/>
    </font>
    <font>
      <i/>
      <sz val="8"/>
      <name val="Calibri"/>
      <family val="2"/>
      <scheme val="minor"/>
    </font>
    <font>
      <b/>
      <i/>
      <sz val="10"/>
      <color rgb="FFFF0000"/>
      <name val="Calibri"/>
      <family val="2"/>
      <scheme val="minor"/>
    </font>
    <font>
      <b/>
      <i/>
      <sz val="11"/>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990033"/>
        <bgColor indexed="64"/>
      </patternFill>
    </fill>
    <fill>
      <patternFill patternType="solid">
        <fgColor theme="0" tint="-0.249977111117893"/>
        <bgColor indexed="64"/>
      </patternFill>
    </fill>
    <fill>
      <patternFill patternType="solid">
        <fgColor rgb="FFCDC88D"/>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theme="4" tint="-0.24994659260841701"/>
      </top>
      <bottom style="thin">
        <color indexed="64"/>
      </bottom>
      <diagonal/>
    </border>
    <border>
      <left style="thin">
        <color theme="4" tint="-0.24994659260841701"/>
      </left>
      <right/>
      <top style="thin">
        <color theme="4" tint="-0.24994659260841701"/>
      </top>
      <bottom style="thin">
        <color indexed="64"/>
      </bottom>
      <diagonal/>
    </border>
    <border>
      <left/>
      <right style="thin">
        <color theme="4" tint="-0.24994659260841701"/>
      </right>
      <top style="thin">
        <color theme="4"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4">
    <xf numFmtId="0" fontId="0" fillId="0" borderId="0" xfId="0"/>
    <xf numFmtId="0" fontId="2" fillId="0" borderId="0" xfId="0" applyFont="1"/>
    <xf numFmtId="0" fontId="3" fillId="0" borderId="0" xfId="0" applyFont="1" applyAlignment="1">
      <alignment horizontal="right" vertical="top"/>
    </xf>
    <xf numFmtId="0" fontId="2" fillId="0" borderId="0" xfId="0" applyFont="1" applyAlignment="1"/>
    <xf numFmtId="0" fontId="0" fillId="0" borderId="0" xfId="0" applyAlignment="1">
      <alignment horizontal="left"/>
    </xf>
    <xf numFmtId="0" fontId="2" fillId="0" borderId="0" xfId="0" applyFont="1" applyAlignment="1">
      <alignment horizontal="left"/>
    </xf>
    <xf numFmtId="0" fontId="0" fillId="0" borderId="0" xfId="0" applyAlignment="1">
      <alignment vertical="center"/>
    </xf>
    <xf numFmtId="0" fontId="3" fillId="0" borderId="0" xfId="0" applyFont="1" applyAlignment="1">
      <alignment horizontal="right" vertical="top"/>
    </xf>
    <xf numFmtId="0" fontId="2"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wrapText="1"/>
    </xf>
    <xf numFmtId="0" fontId="0" fillId="0" borderId="0" xfId="0" applyFill="1" applyBorder="1" applyAlignment="1">
      <alignment horizontal="left"/>
    </xf>
    <xf numFmtId="0" fontId="2" fillId="0" borderId="0" xfId="0" applyFont="1" applyAlignment="1">
      <alignment horizontal="right" vertical="center"/>
    </xf>
    <xf numFmtId="0" fontId="1" fillId="0" borderId="0" xfId="0" applyFont="1" applyFill="1" applyBorder="1" applyAlignment="1"/>
    <xf numFmtId="0" fontId="2" fillId="0" borderId="0" xfId="0" applyFont="1" applyFill="1" applyBorder="1" applyAlignment="1">
      <alignment vertical="center" wrapText="1"/>
    </xf>
    <xf numFmtId="44" fontId="0" fillId="0" borderId="0" xfId="0" applyNumberFormat="1" applyFill="1" applyBorder="1" applyAlignment="1" applyProtection="1">
      <alignment vertical="center"/>
    </xf>
    <xf numFmtId="10" fontId="0" fillId="0" borderId="0" xfId="0" applyNumberFormat="1" applyFill="1" applyBorder="1" applyAlignment="1" applyProtection="1">
      <alignment vertical="center"/>
    </xf>
    <xf numFmtId="0" fontId="8" fillId="0" borderId="0" xfId="0" applyFont="1" applyFill="1" applyBorder="1" applyAlignment="1"/>
    <xf numFmtId="0" fontId="1" fillId="4" borderId="16" xfId="0" applyFont="1" applyFill="1" applyBorder="1" applyAlignment="1"/>
    <xf numFmtId="0" fontId="1" fillId="4" borderId="27" xfId="0" applyFont="1" applyFill="1" applyBorder="1" applyAlignment="1"/>
    <xf numFmtId="164" fontId="0" fillId="2" borderId="2" xfId="0" applyNumberFormat="1" applyFont="1" applyFill="1" applyBorder="1" applyAlignment="1" applyProtection="1">
      <alignment horizontal="center"/>
      <protection locked="0"/>
    </xf>
    <xf numFmtId="0" fontId="8" fillId="5" borderId="25"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0" fontId="8" fillId="5" borderId="26" xfId="0" applyFont="1" applyFill="1" applyBorder="1" applyAlignment="1">
      <alignment horizontal="center"/>
    </xf>
    <xf numFmtId="44" fontId="2" fillId="0" borderId="0" xfId="0" applyNumberFormat="1" applyFont="1" applyBorder="1" applyAlignment="1">
      <alignment vertical="center"/>
    </xf>
    <xf numFmtId="44" fontId="2" fillId="0" borderId="0" xfId="0" applyNumberFormat="1" applyFont="1" applyFill="1" applyBorder="1" applyAlignment="1">
      <alignment vertical="center"/>
    </xf>
    <xf numFmtId="0" fontId="11" fillId="0" borderId="0" xfId="0" applyFont="1"/>
    <xf numFmtId="164" fontId="1" fillId="7" borderId="2" xfId="0" applyNumberFormat="1" applyFont="1" applyFill="1" applyBorder="1" applyAlignment="1"/>
    <xf numFmtId="0" fontId="0" fillId="0" borderId="0" xfId="0" applyAlignment="1" applyProtection="1">
      <alignment vertical="center"/>
      <protection locked="0"/>
    </xf>
    <xf numFmtId="0" fontId="0" fillId="0" borderId="0" xfId="0" applyProtection="1">
      <protection locked="0"/>
    </xf>
    <xf numFmtId="0" fontId="2" fillId="0" borderId="3" xfId="0" applyFont="1" applyFill="1" applyBorder="1" applyAlignment="1">
      <alignment horizontal="center"/>
    </xf>
    <xf numFmtId="0" fontId="6" fillId="8" borderId="11" xfId="0" applyFont="1" applyFill="1" applyBorder="1" applyAlignment="1"/>
    <xf numFmtId="0" fontId="6" fillId="8" borderId="10" xfId="0" applyFont="1" applyFill="1" applyBorder="1" applyAlignment="1"/>
    <xf numFmtId="0" fontId="6" fillId="8" borderId="10" xfId="0" applyFont="1" applyFill="1" applyBorder="1" applyAlignment="1">
      <alignment horizontal="center"/>
    </xf>
    <xf numFmtId="164" fontId="6" fillId="8" borderId="10" xfId="0" applyNumberFormat="1" applyFont="1" applyFill="1" applyBorder="1" applyAlignment="1"/>
    <xf numFmtId="164" fontId="6" fillId="8" borderId="12" xfId="0" applyNumberFormat="1" applyFont="1" applyFill="1" applyBorder="1" applyAlignment="1"/>
    <xf numFmtId="0" fontId="1" fillId="9" borderId="3" xfId="0" applyFont="1" applyFill="1" applyBorder="1" applyAlignment="1"/>
    <xf numFmtId="0" fontId="1" fillId="9" borderId="2" xfId="0" applyFont="1" applyFill="1" applyBorder="1" applyAlignment="1"/>
    <xf numFmtId="0" fontId="1" fillId="9" borderId="4" xfId="0" applyFont="1" applyFill="1" applyBorder="1" applyAlignment="1"/>
    <xf numFmtId="0" fontId="1" fillId="9" borderId="2" xfId="0" applyFont="1" applyFill="1" applyBorder="1" applyAlignment="1">
      <alignment horizontal="center"/>
    </xf>
    <xf numFmtId="164" fontId="1" fillId="9" borderId="2" xfId="0" applyNumberFormat="1" applyFont="1" applyFill="1" applyBorder="1" applyAlignment="1"/>
    <xf numFmtId="164" fontId="1" fillId="9" borderId="4" xfId="0" applyNumberFormat="1" applyFont="1" applyFill="1" applyBorder="1" applyAlignment="1"/>
    <xf numFmtId="0" fontId="13" fillId="0" borderId="0" xfId="0" applyFont="1" applyAlignment="1">
      <alignment vertical="top"/>
    </xf>
    <xf numFmtId="0" fontId="2" fillId="0" borderId="0" xfId="0" applyFont="1" applyBorder="1" applyAlignment="1"/>
    <xf numFmtId="0" fontId="0" fillId="0" borderId="0" xfId="0" applyBorder="1"/>
    <xf numFmtId="44" fontId="0" fillId="0" borderId="0" xfId="0" applyNumberFormat="1" applyAlignment="1">
      <alignment vertical="center"/>
    </xf>
    <xf numFmtId="0" fontId="2" fillId="0" borderId="14" xfId="0" applyFont="1" applyBorder="1" applyAlignment="1" applyProtection="1">
      <alignment vertical="top"/>
    </xf>
    <xf numFmtId="0" fontId="2" fillId="0" borderId="5" xfId="0" applyFont="1" applyBorder="1" applyAlignment="1" applyProtection="1">
      <alignment vertical="top"/>
    </xf>
    <xf numFmtId="0" fontId="2" fillId="0" borderId="15" xfId="0" applyFont="1" applyBorder="1" applyAlignment="1" applyProtection="1">
      <alignment vertical="top"/>
    </xf>
    <xf numFmtId="0" fontId="0" fillId="0" borderId="0" xfId="0" applyProtection="1"/>
    <xf numFmtId="0" fontId="2" fillId="0" borderId="2" xfId="0" applyFont="1" applyBorder="1" applyAlignment="1" applyProtection="1">
      <alignment vertical="top"/>
    </xf>
    <xf numFmtId="0" fontId="2" fillId="0" borderId="4" xfId="0" applyFont="1" applyBorder="1" applyAlignment="1" applyProtection="1">
      <alignment vertical="top"/>
    </xf>
    <xf numFmtId="0" fontId="2" fillId="0" borderId="3" xfId="0" applyFont="1" applyBorder="1" applyAlignment="1" applyProtection="1">
      <alignment vertical="top"/>
    </xf>
    <xf numFmtId="0" fontId="2" fillId="0" borderId="0" xfId="0" applyFont="1" applyAlignment="1" applyProtection="1"/>
    <xf numFmtId="0" fontId="0" fillId="0" borderId="0" xfId="0" applyAlignment="1" applyProtection="1">
      <alignment horizontal="left"/>
    </xf>
    <xf numFmtId="0" fontId="3" fillId="0" borderId="0" xfId="0" applyFont="1" applyAlignment="1" applyProtection="1">
      <alignment horizontal="right" vertical="top"/>
    </xf>
    <xf numFmtId="0" fontId="2" fillId="0" borderId="0" xfId="0" applyFont="1" applyProtection="1"/>
    <xf numFmtId="0" fontId="1" fillId="10" borderId="3" xfId="0" applyFont="1" applyFill="1" applyBorder="1" applyAlignment="1" applyProtection="1"/>
    <xf numFmtId="0" fontId="1" fillId="10" borderId="2" xfId="0" applyFont="1" applyFill="1" applyBorder="1" applyAlignment="1" applyProtection="1"/>
    <xf numFmtId="0" fontId="1" fillId="10" borderId="4" xfId="0" applyFont="1" applyFill="1" applyBorder="1" applyAlignment="1" applyProtection="1"/>
    <xf numFmtId="0" fontId="0" fillId="0" borderId="0" xfId="0" applyNumberFormat="1" applyFont="1" applyFill="1" applyBorder="1" applyAlignment="1" applyProtection="1">
      <alignment horizontal="center" vertical="top" wrapText="1"/>
    </xf>
    <xf numFmtId="0" fontId="0" fillId="0" borderId="0" xfId="0" applyAlignment="1" applyProtection="1">
      <alignment vertical="center"/>
    </xf>
    <xf numFmtId="0" fontId="0" fillId="0" borderId="0" xfId="0" applyFont="1" applyProtection="1"/>
    <xf numFmtId="0" fontId="8" fillId="0" borderId="0" xfId="0" applyFont="1" applyFill="1" applyBorder="1" applyAlignment="1">
      <alignment vertical="top"/>
    </xf>
    <xf numFmtId="0" fontId="8" fillId="0" borderId="0" xfId="0" applyFont="1" applyFill="1" applyBorder="1" applyAlignment="1">
      <alignment horizontal="center" vertical="top"/>
    </xf>
    <xf numFmtId="0" fontId="0" fillId="0" borderId="0" xfId="0" applyAlignment="1">
      <alignment vertical="top"/>
    </xf>
    <xf numFmtId="0" fontId="16" fillId="0" borderId="0" xfId="0" applyFont="1" applyFill="1" applyBorder="1" applyAlignment="1">
      <alignment vertical="top"/>
    </xf>
    <xf numFmtId="0" fontId="6" fillId="12" borderId="36" xfId="0" applyFont="1" applyFill="1" applyBorder="1" applyAlignment="1">
      <alignment vertical="center"/>
    </xf>
    <xf numFmtId="44" fontId="6" fillId="12" borderId="19" xfId="0" applyNumberFormat="1" applyFont="1" applyFill="1" applyBorder="1" applyAlignment="1">
      <alignment vertical="center"/>
    </xf>
    <xf numFmtId="0" fontId="16" fillId="11" borderId="39" xfId="0" applyFont="1" applyFill="1" applyBorder="1" applyAlignment="1"/>
    <xf numFmtId="10" fontId="16" fillId="11" borderId="43" xfId="0" applyNumberFormat="1" applyFont="1" applyFill="1" applyBorder="1" applyAlignment="1"/>
    <xf numFmtId="8" fontId="9" fillId="11" borderId="41" xfId="0" applyNumberFormat="1" applyFont="1" applyFill="1" applyBorder="1" applyAlignment="1">
      <alignment horizontal="center"/>
    </xf>
    <xf numFmtId="8" fontId="9" fillId="11" borderId="40" xfId="0" applyNumberFormat="1" applyFont="1" applyFill="1" applyBorder="1" applyAlignment="1">
      <alignment horizontal="center"/>
    </xf>
    <xf numFmtId="8" fontId="6" fillId="11" borderId="40" xfId="0" applyNumberFormat="1" applyFont="1" applyFill="1" applyBorder="1" applyAlignment="1">
      <alignment vertical="top"/>
    </xf>
    <xf numFmtId="0" fontId="2" fillId="13" borderId="38" xfId="0" applyFont="1" applyFill="1" applyBorder="1" applyAlignment="1" applyProtection="1">
      <alignment horizontal="center"/>
      <protection locked="0"/>
    </xf>
    <xf numFmtId="0" fontId="21" fillId="0" borderId="0" xfId="0" applyFont="1" applyAlignment="1" applyProtection="1">
      <alignment horizontal="center" vertical="center"/>
    </xf>
    <xf numFmtId="164" fontId="8" fillId="0" borderId="0" xfId="0" applyNumberFormat="1" applyFont="1" applyFill="1" applyBorder="1" applyAlignment="1">
      <alignment horizontal="center"/>
    </xf>
    <xf numFmtId="0" fontId="8" fillId="0" borderId="0" xfId="0" applyFont="1"/>
    <xf numFmtId="0" fontId="8" fillId="0" borderId="0" xfId="0" applyFont="1" applyFill="1" applyBorder="1" applyAlignment="1">
      <alignment horizontal="center"/>
    </xf>
    <xf numFmtId="0" fontId="8" fillId="0" borderId="0" xfId="0" applyFont="1" applyProtection="1"/>
    <xf numFmtId="0" fontId="8" fillId="0" borderId="0" xfId="0" applyFont="1" applyBorder="1" applyAlignment="1">
      <alignment horizontal="left"/>
    </xf>
    <xf numFmtId="0" fontId="8" fillId="0" borderId="0" xfId="0" applyFont="1" applyFill="1" applyBorder="1" applyAlignment="1">
      <alignment horizontal="left"/>
    </xf>
    <xf numFmtId="0" fontId="6" fillId="0" borderId="0" xfId="0" applyFont="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vertical="center" wrapText="1"/>
    </xf>
    <xf numFmtId="10" fontId="8" fillId="0" borderId="0" xfId="0" applyNumberFormat="1" applyFont="1" applyFill="1" applyBorder="1" applyAlignment="1" applyProtection="1">
      <alignment vertical="center"/>
    </xf>
    <xf numFmtId="164" fontId="6" fillId="0" borderId="0" xfId="0" applyNumberFormat="1" applyFont="1" applyFill="1" applyBorder="1" applyAlignment="1"/>
    <xf numFmtId="0" fontId="6" fillId="0" borderId="0" xfId="0" applyFont="1" applyFill="1" applyBorder="1" applyAlignment="1" applyProtection="1">
      <alignment horizontal="center" vertical="center" wrapText="1"/>
    </xf>
    <xf numFmtId="2" fontId="2" fillId="0" borderId="2" xfId="0" applyNumberFormat="1" applyFont="1" applyBorder="1" applyAlignment="1">
      <alignment horizontal="center"/>
    </xf>
    <xf numFmtId="0" fontId="24" fillId="0" borderId="0" xfId="0" applyFont="1"/>
    <xf numFmtId="10" fontId="24" fillId="0" borderId="3" xfId="0" applyNumberFormat="1" applyFont="1" applyFill="1" applyBorder="1" applyAlignment="1" applyProtection="1">
      <alignment horizontal="center" vertical="top"/>
      <protection locked="0"/>
    </xf>
    <xf numFmtId="10" fontId="23" fillId="0" borderId="18" xfId="0" applyNumberFormat="1" applyFont="1" applyBorder="1" applyAlignment="1">
      <alignment horizontal="center" vertical="center"/>
    </xf>
    <xf numFmtId="44" fontId="0" fillId="0" borderId="0" xfId="0" applyNumberFormat="1" applyAlignment="1" applyProtection="1">
      <alignment horizontal="center" vertical="center"/>
      <protection locked="0"/>
    </xf>
    <xf numFmtId="0" fontId="6" fillId="0" borderId="44" xfId="0" applyFont="1" applyBorder="1" applyAlignment="1"/>
    <xf numFmtId="0" fontId="6" fillId="0" borderId="0" xfId="0" applyFont="1"/>
    <xf numFmtId="0" fontId="27" fillId="0" borderId="0" xfId="0" applyFont="1" applyAlignment="1">
      <alignment vertical="top"/>
    </xf>
    <xf numFmtId="10" fontId="24" fillId="0" borderId="3" xfId="0" applyNumberFormat="1" applyFont="1" applyFill="1" applyBorder="1" applyAlignment="1" applyProtection="1">
      <alignment horizontal="center" vertical="top"/>
    </xf>
    <xf numFmtId="0" fontId="23" fillId="0" borderId="0" xfId="0" applyFont="1"/>
    <xf numFmtId="44" fontId="0" fillId="0" borderId="18" xfId="0" applyNumberFormat="1" applyFill="1" applyBorder="1" applyAlignment="1" applyProtection="1">
      <alignment horizontal="right" vertical="center" wrapText="1"/>
    </xf>
    <xf numFmtId="10" fontId="0" fillId="0" borderId="35" xfId="0" applyNumberFormat="1" applyFill="1" applyBorder="1" applyAlignment="1" applyProtection="1">
      <alignment horizontal="center" vertical="center"/>
    </xf>
    <xf numFmtId="0" fontId="1" fillId="7" borderId="2" xfId="0" applyFont="1" applyFill="1" applyBorder="1" applyAlignment="1">
      <alignment horizontal="right"/>
    </xf>
    <xf numFmtId="0" fontId="2" fillId="0" borderId="5" xfId="0" applyFont="1" applyBorder="1" applyAlignment="1">
      <alignment horizontal="right"/>
    </xf>
    <xf numFmtId="44" fontId="0" fillId="0" borderId="13" xfId="0" applyNumberFormat="1" applyFill="1" applyBorder="1" applyAlignment="1" applyProtection="1">
      <alignment vertical="center"/>
      <protection locked="0"/>
    </xf>
    <xf numFmtId="44" fontId="0" fillId="0" borderId="18" xfId="0" applyNumberFormat="1" applyFill="1" applyBorder="1" applyAlignment="1" applyProtection="1">
      <alignment vertical="center" wrapText="1"/>
    </xf>
    <xf numFmtId="0" fontId="0" fillId="0" borderId="15" xfId="0" applyNumberFormat="1" applyFill="1" applyBorder="1" applyAlignment="1" applyProtection="1">
      <alignment vertical="center" wrapText="1"/>
      <protection locked="0"/>
    </xf>
    <xf numFmtId="0" fontId="0" fillId="0" borderId="4" xfId="0" applyNumberFormat="1" applyFill="1" applyBorder="1" applyAlignment="1" applyProtection="1">
      <alignment vertical="center" wrapText="1"/>
      <protection locked="0"/>
    </xf>
    <xf numFmtId="44" fontId="0" fillId="0" borderId="3" xfId="0" applyNumberFormat="1" applyFill="1" applyBorder="1" applyAlignment="1" applyProtection="1">
      <alignment horizontal="right" vertical="center"/>
    </xf>
    <xf numFmtId="44" fontId="0" fillId="0" borderId="3" xfId="0" applyNumberFormat="1" applyFill="1" applyBorder="1" applyAlignment="1" applyProtection="1">
      <alignment horizontal="right" vertical="center"/>
      <protection locked="0"/>
    </xf>
    <xf numFmtId="0" fontId="1" fillId="7" borderId="3" xfId="0" applyFont="1" applyFill="1" applyBorder="1" applyAlignment="1"/>
    <xf numFmtId="0" fontId="1" fillId="7" borderId="2" xfId="0" applyFont="1" applyFill="1" applyBorder="1" applyAlignment="1"/>
    <xf numFmtId="44" fontId="0" fillId="0" borderId="18" xfId="0" applyNumberFormat="1" applyFill="1" applyBorder="1" applyAlignment="1" applyProtection="1">
      <alignment horizontal="right" vertical="center"/>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2" fillId="0" borderId="0" xfId="0" applyFont="1" applyAlignment="1">
      <alignment horizontal="left" indent="4"/>
    </xf>
    <xf numFmtId="0" fontId="0" fillId="0" borderId="0" xfId="0" applyFill="1" applyBorder="1" applyAlignment="1">
      <alignment horizontal="left" wrapText="1" indent="4"/>
    </xf>
    <xf numFmtId="0" fontId="13" fillId="0" borderId="0" xfId="0" applyFont="1" applyAlignment="1">
      <alignment horizontal="left" vertical="top" indent="4"/>
    </xf>
    <xf numFmtId="0" fontId="2" fillId="0" borderId="0" xfId="0" applyFont="1" applyFill="1" applyBorder="1" applyAlignment="1">
      <alignment horizontal="left" indent="4"/>
    </xf>
    <xf numFmtId="44" fontId="6" fillId="0" borderId="0" xfId="0" applyNumberFormat="1" applyFont="1" applyAlignment="1">
      <alignment vertical="center"/>
    </xf>
    <xf numFmtId="0" fontId="28" fillId="0" borderId="0" xfId="0" applyFont="1" applyAlignment="1">
      <alignment vertical="center"/>
    </xf>
    <xf numFmtId="0" fontId="6" fillId="0" borderId="0" xfId="0" applyFont="1" applyAlignment="1">
      <alignment vertical="center" wrapText="1"/>
    </xf>
    <xf numFmtId="0" fontId="17" fillId="0" borderId="0" xfId="0" applyFont="1" applyAlignment="1"/>
    <xf numFmtId="0" fontId="1" fillId="7" borderId="4" xfId="0" applyFont="1" applyFill="1" applyBorder="1" applyAlignment="1"/>
    <xf numFmtId="164" fontId="1" fillId="7" borderId="2" xfId="0" applyNumberFormat="1" applyFont="1" applyFill="1" applyBorder="1" applyAlignment="1">
      <alignment horizontal="left" indent="2"/>
    </xf>
    <xf numFmtId="0" fontId="23" fillId="8" borderId="1" xfId="0" applyFont="1" applyFill="1" applyBorder="1" applyAlignment="1">
      <alignment horizontal="center" vertical="center" wrapText="1"/>
    </xf>
    <xf numFmtId="0" fontId="23" fillId="8" borderId="45" xfId="0" applyFont="1" applyFill="1" applyBorder="1" applyAlignment="1">
      <alignment horizontal="center" vertical="center" wrapText="1"/>
    </xf>
    <xf numFmtId="0" fontId="23" fillId="8" borderId="7" xfId="0" applyFont="1" applyFill="1" applyBorder="1" applyAlignment="1">
      <alignment horizontal="center" vertical="center" wrapText="1"/>
    </xf>
    <xf numFmtId="44" fontId="2" fillId="0" borderId="15" xfId="0" applyNumberFormat="1" applyFont="1" applyFill="1" applyBorder="1" applyAlignment="1" applyProtection="1">
      <alignment horizontal="right" vertical="center" wrapText="1" indent="1"/>
    </xf>
    <xf numFmtId="0" fontId="0" fillId="0" borderId="0" xfId="0" applyBorder="1" applyProtection="1">
      <protection locked="0"/>
    </xf>
    <xf numFmtId="0" fontId="2" fillId="14" borderId="19" xfId="0" applyFont="1" applyFill="1" applyBorder="1" applyAlignment="1">
      <alignment horizontal="right" vertical="center"/>
    </xf>
    <xf numFmtId="44" fontId="2" fillId="14" borderId="19" xfId="0" applyNumberFormat="1" applyFont="1" applyFill="1" applyBorder="1" applyAlignment="1">
      <alignment vertical="center"/>
    </xf>
    <xf numFmtId="0" fontId="0" fillId="0" borderId="0" xfId="0" applyBorder="1" applyProtection="1"/>
    <xf numFmtId="10" fontId="0" fillId="0" borderId="3" xfId="0" applyNumberFormat="1" applyFill="1" applyBorder="1" applyAlignment="1" applyProtection="1">
      <alignment horizontal="center" vertical="center"/>
    </xf>
    <xf numFmtId="10" fontId="0" fillId="0" borderId="3" xfId="0" applyNumberFormat="1" applyFill="1" applyBorder="1" applyAlignment="1" applyProtection="1">
      <alignment horizontal="center" vertical="center"/>
      <protection locked="0"/>
    </xf>
    <xf numFmtId="44" fontId="0" fillId="0" borderId="46" xfId="0" applyNumberFormat="1" applyFill="1" applyBorder="1" applyAlignment="1" applyProtection="1">
      <alignment vertical="center"/>
      <protection locked="0"/>
    </xf>
    <xf numFmtId="44" fontId="0" fillId="0" borderId="14" xfId="0" applyNumberFormat="1" applyFill="1" applyBorder="1" applyAlignment="1" applyProtection="1">
      <alignment horizontal="right" vertical="center"/>
      <protection locked="0"/>
    </xf>
    <xf numFmtId="10" fontId="0" fillId="0" borderId="14" xfId="0" applyNumberFormat="1" applyFill="1" applyBorder="1" applyAlignment="1" applyProtection="1">
      <alignment horizontal="center" vertical="center"/>
      <protection locked="0"/>
    </xf>
    <xf numFmtId="0" fontId="2" fillId="0" borderId="0" xfId="0" applyFont="1" applyAlignment="1">
      <alignment horizontal="left"/>
    </xf>
    <xf numFmtId="0" fontId="2" fillId="0" borderId="0" xfId="0" applyFont="1" applyBorder="1" applyAlignment="1">
      <alignment horizontal="left" vertical="center"/>
    </xf>
    <xf numFmtId="0" fontId="2" fillId="0" borderId="0" xfId="0" applyFont="1" applyAlignment="1">
      <alignment horizontal="left" vertical="center"/>
    </xf>
    <xf numFmtId="0" fontId="1" fillId="9" borderId="2" xfId="0" applyFont="1" applyFill="1" applyBorder="1" applyAlignment="1">
      <alignment horizontal="right"/>
    </xf>
    <xf numFmtId="0" fontId="0" fillId="2" borderId="13" xfId="0" applyNumberFormat="1" applyFont="1" applyFill="1" applyBorder="1" applyAlignment="1" applyProtection="1">
      <alignment horizontal="center" vertical="top" wrapText="1"/>
      <protection locked="0"/>
    </xf>
    <xf numFmtId="0" fontId="2" fillId="8" borderId="13"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10" fontId="0" fillId="0" borderId="13" xfId="0" applyNumberFormat="1" applyFont="1" applyFill="1" applyBorder="1" applyAlignment="1" applyProtection="1">
      <alignment horizontal="center" vertical="center"/>
    </xf>
    <xf numFmtId="0" fontId="6" fillId="8" borderId="10" xfId="0" applyFont="1" applyFill="1" applyBorder="1" applyAlignment="1">
      <alignment horizontal="center"/>
    </xf>
    <xf numFmtId="0" fontId="23" fillId="8" borderId="14" xfId="0" applyFont="1" applyFill="1" applyBorder="1" applyAlignment="1">
      <alignment horizontal="center" vertical="center" wrapText="1"/>
    </xf>
    <xf numFmtId="44" fontId="0" fillId="0" borderId="14" xfId="0" applyNumberFormat="1" applyFont="1" applyBorder="1" applyAlignment="1">
      <alignment vertical="top" wrapText="1"/>
    </xf>
    <xf numFmtId="44" fontId="0" fillId="0" borderId="0" xfId="0" applyNumberFormat="1" applyBorder="1"/>
    <xf numFmtId="0" fontId="23" fillId="8" borderId="5" xfId="0" applyFont="1" applyFill="1" applyBorder="1" applyAlignment="1">
      <alignment horizontal="center" vertical="center" wrapText="1"/>
    </xf>
    <xf numFmtId="0" fontId="0" fillId="0" borderId="0" xfId="0" applyFont="1" applyBorder="1" applyAlignment="1">
      <alignment horizontal="left"/>
    </xf>
    <xf numFmtId="0" fontId="0" fillId="0" borderId="0" xfId="0" applyFont="1" applyFill="1" applyBorder="1" applyAlignment="1">
      <alignment horizontal="left"/>
    </xf>
    <xf numFmtId="0" fontId="24" fillId="0" borderId="2" xfId="0" applyNumberFormat="1" applyFont="1" applyFill="1" applyBorder="1" applyAlignment="1" applyProtection="1">
      <alignment vertical="top" wrapText="1"/>
      <protection locked="0"/>
    </xf>
    <xf numFmtId="0" fontId="24" fillId="0" borderId="13" xfId="0" applyNumberFormat="1" applyFont="1" applyFill="1" applyBorder="1" applyAlignment="1" applyProtection="1">
      <alignment vertical="top" wrapText="1"/>
      <protection locked="0"/>
    </xf>
    <xf numFmtId="44" fontId="24" fillId="0" borderId="3" xfId="0" applyNumberFormat="1" applyFont="1" applyFill="1" applyBorder="1" applyAlignment="1" applyProtection="1">
      <alignment vertical="top"/>
      <protection locked="0"/>
    </xf>
    <xf numFmtId="44" fontId="24" fillId="0" borderId="3" xfId="0" applyNumberFormat="1" applyFont="1" applyBorder="1" applyAlignment="1" applyProtection="1">
      <alignment vertical="top"/>
      <protection locked="0"/>
    </xf>
    <xf numFmtId="44" fontId="24" fillId="0" borderId="3" xfId="0" applyNumberFormat="1" applyFont="1" applyFill="1" applyBorder="1" applyAlignment="1" applyProtection="1">
      <alignment vertical="top"/>
    </xf>
    <xf numFmtId="44" fontId="24" fillId="0" borderId="3" xfId="0" applyNumberFormat="1" applyFont="1" applyBorder="1" applyAlignment="1" applyProtection="1">
      <alignment vertical="top"/>
    </xf>
    <xf numFmtId="44" fontId="23" fillId="0" borderId="18" xfId="0" applyNumberFormat="1" applyFont="1" applyBorder="1" applyAlignment="1">
      <alignment vertical="center"/>
    </xf>
    <xf numFmtId="44" fontId="25" fillId="0" borderId="18" xfId="0" applyNumberFormat="1" applyFont="1" applyBorder="1" applyAlignment="1">
      <alignment vertical="center"/>
    </xf>
    <xf numFmtId="0" fontId="27" fillId="0" borderId="5" xfId="0" applyFont="1" applyBorder="1" applyAlignment="1">
      <alignment vertical="top" wrapText="1"/>
    </xf>
    <xf numFmtId="0" fontId="27" fillId="0" borderId="1" xfId="0" applyFont="1" applyBorder="1" applyAlignment="1">
      <alignment vertical="top" wrapText="1"/>
    </xf>
    <xf numFmtId="0" fontId="29" fillId="0" borderId="5" xfId="0" applyFont="1" applyBorder="1" applyAlignment="1">
      <alignment wrapText="1"/>
    </xf>
    <xf numFmtId="0" fontId="23" fillId="0" borderId="0" xfId="0" applyFont="1" applyBorder="1" applyAlignment="1">
      <alignment horizontal="right"/>
    </xf>
    <xf numFmtId="44" fontId="24" fillId="0" borderId="13" xfId="0" applyNumberFormat="1" applyFont="1" applyFill="1" applyBorder="1" applyAlignment="1" applyProtection="1">
      <alignment vertical="top"/>
      <protection locked="0"/>
    </xf>
    <xf numFmtId="10" fontId="24" fillId="0" borderId="13" xfId="0" applyNumberFormat="1" applyFont="1" applyFill="1" applyBorder="1" applyAlignment="1" applyProtection="1">
      <alignment horizontal="center" vertical="top"/>
      <protection locked="0"/>
    </xf>
    <xf numFmtId="44" fontId="24" fillId="0" borderId="13" xfId="0" applyNumberFormat="1" applyFont="1" applyBorder="1" applyAlignment="1" applyProtection="1">
      <alignment vertical="top"/>
      <protection locked="0"/>
    </xf>
    <xf numFmtId="10" fontId="24" fillId="0" borderId="13" xfId="0" applyNumberFormat="1" applyFont="1" applyBorder="1" applyAlignment="1" applyProtection="1">
      <alignment horizontal="center" vertical="top"/>
      <protection locked="0"/>
    </xf>
    <xf numFmtId="10" fontId="23" fillId="0" borderId="35" xfId="0" applyNumberFormat="1" applyFont="1" applyBorder="1" applyAlignment="1">
      <alignment horizontal="center" vertical="center"/>
    </xf>
    <xf numFmtId="10" fontId="24" fillId="0" borderId="13" xfId="0" applyNumberFormat="1" applyFont="1" applyBorder="1" applyAlignment="1" applyProtection="1">
      <alignment horizontal="center" vertical="top"/>
    </xf>
    <xf numFmtId="0" fontId="0" fillId="0" borderId="0" xfId="0" applyAlignment="1">
      <alignment horizontal="left" indent="4"/>
    </xf>
    <xf numFmtId="0" fontId="12" fillId="0" borderId="0" xfId="0" applyFont="1" applyAlignment="1">
      <alignment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 fillId="0" borderId="0" xfId="0" applyFont="1" applyFill="1" applyBorder="1" applyAlignment="1"/>
    <xf numFmtId="0" fontId="23" fillId="0" borderId="5" xfId="0" applyFont="1" applyBorder="1" applyAlignment="1">
      <alignment horizontal="right" indent="1"/>
    </xf>
    <xf numFmtId="0" fontId="27" fillId="0" borderId="1" xfId="0" applyFont="1" applyBorder="1" applyAlignment="1">
      <alignment horizontal="left" vertical="top"/>
    </xf>
    <xf numFmtId="0" fontId="27" fillId="0" borderId="1" xfId="0" applyFont="1" applyBorder="1" applyAlignment="1">
      <alignment vertical="top"/>
    </xf>
    <xf numFmtId="44" fontId="23" fillId="0" borderId="0" xfId="0" applyNumberFormat="1" applyFont="1" applyBorder="1" applyAlignment="1">
      <alignment vertical="center"/>
    </xf>
    <xf numFmtId="44" fontId="25" fillId="0" borderId="0" xfId="0" applyNumberFormat="1" applyFont="1" applyBorder="1" applyAlignment="1">
      <alignment vertical="center"/>
    </xf>
    <xf numFmtId="0" fontId="2" fillId="0" borderId="34" xfId="0" applyFont="1" applyBorder="1" applyAlignment="1">
      <alignment horizontal="center" vertical="top"/>
    </xf>
    <xf numFmtId="44" fontId="27" fillId="0" borderId="0" xfId="0" applyNumberFormat="1" applyFont="1" applyBorder="1" applyAlignment="1">
      <alignment vertical="center"/>
    </xf>
    <xf numFmtId="0" fontId="27" fillId="0" borderId="0" xfId="0" applyFont="1" applyAlignment="1">
      <alignment horizontal="left"/>
    </xf>
    <xf numFmtId="0" fontId="27" fillId="0" borderId="0" xfId="0" applyFont="1"/>
    <xf numFmtId="0" fontId="2" fillId="14" borderId="19" xfId="0" applyFont="1" applyFill="1" applyBorder="1" applyAlignment="1">
      <alignment vertical="center"/>
    </xf>
    <xf numFmtId="44" fontId="24" fillId="0" borderId="2" xfId="0" applyNumberFormat="1" applyFont="1" applyBorder="1" applyAlignment="1" applyProtection="1">
      <alignment horizontal="center" vertical="top"/>
      <protection locked="0"/>
    </xf>
    <xf numFmtId="0" fontId="26" fillId="8" borderId="45" xfId="0" applyFont="1" applyFill="1" applyBorder="1" applyAlignment="1">
      <alignment horizontal="center" vertical="center" wrapText="1"/>
    </xf>
    <xf numFmtId="0" fontId="24" fillId="0" borderId="5" xfId="0" applyNumberFormat="1" applyFont="1" applyFill="1" applyBorder="1" applyAlignment="1" applyProtection="1">
      <alignment vertical="top" wrapText="1"/>
      <protection locked="0"/>
    </xf>
    <xf numFmtId="0" fontId="24" fillId="0" borderId="46" xfId="0" applyNumberFormat="1" applyFont="1" applyFill="1" applyBorder="1" applyAlignment="1" applyProtection="1">
      <alignment vertical="top" wrapText="1"/>
      <protection locked="0"/>
    </xf>
    <xf numFmtId="44" fontId="24" fillId="0" borderId="46" xfId="0" applyNumberFormat="1" applyFont="1" applyFill="1" applyBorder="1" applyAlignment="1" applyProtection="1">
      <alignment vertical="top"/>
      <protection locked="0"/>
    </xf>
    <xf numFmtId="10" fontId="24" fillId="0" borderId="46" xfId="0" applyNumberFormat="1" applyFont="1" applyFill="1" applyBorder="1" applyAlignment="1" applyProtection="1">
      <alignment horizontal="center" vertical="top"/>
      <protection locked="0"/>
    </xf>
    <xf numFmtId="44" fontId="24" fillId="0" borderId="46" xfId="0" applyNumberFormat="1" applyFont="1" applyBorder="1" applyAlignment="1" applyProtection="1">
      <alignment vertical="top"/>
      <protection locked="0"/>
    </xf>
    <xf numFmtId="10" fontId="24" fillId="0" borderId="46" xfId="0" applyNumberFormat="1" applyFont="1" applyBorder="1" applyAlignment="1" applyProtection="1">
      <alignment horizontal="center" vertical="top"/>
      <protection locked="0"/>
    </xf>
    <xf numFmtId="44" fontId="24" fillId="0" borderId="5" xfId="0" applyNumberFormat="1" applyFont="1" applyBorder="1" applyAlignment="1" applyProtection="1">
      <alignment horizontal="center" vertical="top"/>
      <protection locked="0"/>
    </xf>
    <xf numFmtId="44" fontId="24" fillId="0" borderId="13" xfId="0" applyNumberFormat="1" applyFont="1" applyFill="1" applyBorder="1" applyAlignment="1" applyProtection="1">
      <alignment vertical="top"/>
    </xf>
    <xf numFmtId="44" fontId="24" fillId="0" borderId="13" xfId="0" applyNumberFormat="1" applyFont="1" applyBorder="1" applyAlignment="1" applyProtection="1">
      <alignment vertical="top"/>
    </xf>
    <xf numFmtId="44" fontId="24" fillId="0" borderId="2" xfId="0" applyNumberFormat="1" applyFont="1" applyBorder="1" applyAlignment="1" applyProtection="1">
      <alignment horizontal="center" vertical="top"/>
    </xf>
    <xf numFmtId="0" fontId="2" fillId="0" borderId="0" xfId="0" applyFont="1" applyBorder="1" applyAlignment="1">
      <alignment horizontal="right" vertical="center"/>
    </xf>
    <xf numFmtId="0" fontId="2" fillId="14" borderId="19" xfId="0" applyFont="1" applyFill="1" applyBorder="1" applyAlignment="1">
      <alignment horizontal="left" vertical="center"/>
    </xf>
    <xf numFmtId="0" fontId="6" fillId="0" borderId="0" xfId="0" applyFont="1" applyAlignment="1">
      <alignment vertical="center"/>
    </xf>
    <xf numFmtId="0" fontId="1" fillId="3" borderId="3" xfId="0" applyFont="1" applyFill="1" applyBorder="1" applyAlignment="1"/>
    <xf numFmtId="0" fontId="1" fillId="3" borderId="2" xfId="0" applyFont="1" applyFill="1" applyBorder="1" applyAlignment="1"/>
    <xf numFmtId="0" fontId="1" fillId="3" borderId="2" xfId="0" applyFont="1" applyFill="1" applyBorder="1" applyAlignment="1">
      <alignment horizontal="right"/>
    </xf>
    <xf numFmtId="0" fontId="1" fillId="3" borderId="2" xfId="0" applyFont="1" applyFill="1" applyBorder="1" applyAlignment="1">
      <alignment horizontal="left" indent="2"/>
    </xf>
    <xf numFmtId="0" fontId="1" fillId="9" borderId="2" xfId="0" applyFont="1" applyFill="1" applyBorder="1" applyAlignment="1">
      <alignment horizontal="left" indent="2"/>
    </xf>
    <xf numFmtId="164" fontId="1" fillId="9" borderId="2" xfId="0" applyNumberFormat="1" applyFont="1" applyFill="1" applyBorder="1" applyAlignment="1">
      <alignment horizontal="right"/>
    </xf>
    <xf numFmtId="0" fontId="2" fillId="0" borderId="0" xfId="0" applyFont="1" applyFill="1" applyBorder="1" applyAlignment="1">
      <alignment horizontal="left"/>
    </xf>
    <xf numFmtId="0" fontId="0" fillId="2" borderId="13" xfId="0" applyNumberFormat="1" applyFont="1" applyFill="1" applyBorder="1" applyAlignment="1" applyProtection="1">
      <alignment vertical="top" wrapText="1"/>
      <protection locked="0"/>
    </xf>
    <xf numFmtId="44" fontId="0" fillId="2" borderId="13"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horizontal="right" vertical="top" wrapText="1" indent="1"/>
    </xf>
    <xf numFmtId="44" fontId="2" fillId="0" borderId="35" xfId="0" applyNumberFormat="1" applyFont="1" applyFill="1" applyBorder="1" applyAlignment="1" applyProtection="1">
      <alignment vertical="top" wrapText="1"/>
    </xf>
    <xf numFmtId="44" fontId="0" fillId="0" borderId="3" xfId="0" applyNumberFormat="1" applyFont="1" applyFill="1" applyBorder="1" applyAlignment="1" applyProtection="1">
      <alignment vertical="center"/>
    </xf>
    <xf numFmtId="0" fontId="2" fillId="8" borderId="45" xfId="0" applyFont="1" applyFill="1" applyBorder="1" applyAlignment="1" applyProtection="1">
      <alignment horizontal="center" vertical="center" wrapText="1"/>
    </xf>
    <xf numFmtId="0" fontId="2" fillId="0" borderId="0" xfId="0" applyFont="1" applyAlignment="1">
      <alignment horizontal="left" indent="1"/>
    </xf>
    <xf numFmtId="0" fontId="0" fillId="0" borderId="0" xfId="0" applyAlignment="1">
      <alignment horizontal="left" indent="1"/>
    </xf>
    <xf numFmtId="0" fontId="13" fillId="0" borderId="0" xfId="0" applyFont="1" applyAlignment="1">
      <alignment horizontal="left" vertical="top" indent="1"/>
    </xf>
    <xf numFmtId="0" fontId="2" fillId="0" borderId="0" xfId="0" applyFont="1" applyFill="1" applyAlignment="1" applyProtection="1"/>
    <xf numFmtId="0" fontId="2" fillId="0" borderId="0" xfId="0" applyFont="1" applyFill="1" applyBorder="1" applyAlignment="1">
      <alignment horizontal="left" indent="1"/>
    </xf>
    <xf numFmtId="44" fontId="0" fillId="0" borderId="13" xfId="0" applyNumberFormat="1" applyBorder="1" applyAlignment="1" applyProtection="1">
      <alignment horizontal="center" vertical="center"/>
      <protection locked="0"/>
    </xf>
    <xf numFmtId="0" fontId="0" fillId="0" borderId="3" xfId="0" applyBorder="1" applyAlignment="1" applyProtection="1">
      <alignment vertical="center"/>
    </xf>
    <xf numFmtId="0" fontId="0" fillId="0" borderId="3" xfId="0" applyBorder="1" applyAlignment="1" applyProtection="1">
      <alignment vertical="center"/>
      <protection locked="0"/>
    </xf>
    <xf numFmtId="0" fontId="26" fillId="8" borderId="7" xfId="0" applyFont="1" applyFill="1" applyBorder="1" applyAlignment="1">
      <alignment horizontal="center" vertical="center" wrapText="1"/>
    </xf>
    <xf numFmtId="44" fontId="24" fillId="0" borderId="14" xfId="0" applyNumberFormat="1" applyFont="1" applyFill="1" applyBorder="1" applyAlignment="1" applyProtection="1">
      <alignment vertical="top"/>
      <protection locked="0"/>
    </xf>
    <xf numFmtId="10" fontId="24" fillId="0" borderId="14" xfId="0" applyNumberFormat="1" applyFont="1" applyFill="1" applyBorder="1" applyAlignment="1" applyProtection="1">
      <alignment horizontal="center" vertical="top"/>
      <protection locked="0"/>
    </xf>
    <xf numFmtId="44" fontId="24" fillId="0" borderId="14" xfId="0" applyNumberFormat="1" applyFont="1" applyBorder="1" applyAlignment="1" applyProtection="1">
      <alignment vertical="top"/>
      <protection locked="0"/>
    </xf>
    <xf numFmtId="0" fontId="0" fillId="0" borderId="14" xfId="0" applyBorder="1" applyAlignment="1" applyProtection="1">
      <alignment vertical="center"/>
      <protection locked="0"/>
    </xf>
    <xf numFmtId="7" fontId="33" fillId="0" borderId="0" xfId="0" applyNumberFormat="1" applyFont="1" applyBorder="1" applyAlignment="1">
      <alignment horizontal="center"/>
    </xf>
    <xf numFmtId="0" fontId="23" fillId="8" borderId="0" xfId="0" applyFont="1" applyFill="1" applyBorder="1" applyAlignment="1">
      <alignment horizontal="center" vertical="center" wrapText="1"/>
    </xf>
    <xf numFmtId="164" fontId="22" fillId="0" borderId="5" xfId="0" applyNumberFormat="1" applyFont="1" applyBorder="1" applyAlignment="1" applyProtection="1">
      <alignment horizontal="center" vertical="top" wrapText="1"/>
      <protection locked="0"/>
    </xf>
    <xf numFmtId="0" fontId="0" fillId="0" borderId="14" xfId="0" applyNumberFormat="1"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44" fontId="0" fillId="0" borderId="14" xfId="0" applyNumberFormat="1" applyFont="1" applyBorder="1" applyAlignment="1" applyProtection="1">
      <alignment vertical="top" wrapText="1"/>
      <protection locked="0"/>
    </xf>
    <xf numFmtId="2" fontId="0" fillId="0" borderId="14" xfId="0" applyNumberFormat="1" applyFont="1" applyBorder="1" applyAlignment="1" applyProtection="1">
      <alignment horizontal="right" vertical="top" wrapText="1"/>
      <protection locked="0"/>
    </xf>
    <xf numFmtId="44" fontId="0" fillId="0" borderId="0" xfId="0" applyNumberFormat="1" applyBorder="1" applyProtection="1">
      <protection locked="0"/>
    </xf>
    <xf numFmtId="164" fontId="22" fillId="0" borderId="2" xfId="0" applyNumberFormat="1" applyFont="1" applyBorder="1" applyAlignment="1" applyProtection="1">
      <alignment horizontal="center" vertical="top" wrapText="1"/>
      <protection locked="0"/>
    </xf>
    <xf numFmtId="0" fontId="0" fillId="0" borderId="3" xfId="0" applyNumberFormat="1" applyFont="1" applyBorder="1" applyAlignment="1" applyProtection="1">
      <alignment vertical="top" wrapText="1"/>
      <protection locked="0"/>
    </xf>
    <xf numFmtId="0" fontId="0" fillId="0" borderId="3" xfId="0" applyFont="1" applyBorder="1" applyAlignment="1" applyProtection="1">
      <alignment vertical="top" wrapText="1"/>
      <protection locked="0"/>
    </xf>
    <xf numFmtId="44" fontId="0" fillId="0" borderId="3" xfId="0" applyNumberFormat="1" applyFont="1" applyBorder="1" applyAlignment="1" applyProtection="1">
      <alignment vertical="top" wrapText="1"/>
      <protection locked="0"/>
    </xf>
    <xf numFmtId="2" fontId="0" fillId="0" borderId="3" xfId="0" applyNumberFormat="1" applyFont="1" applyBorder="1" applyAlignment="1" applyProtection="1">
      <alignment horizontal="right" vertical="top" wrapText="1"/>
      <protection locked="0"/>
    </xf>
    <xf numFmtId="0" fontId="0" fillId="0" borderId="13" xfId="0" applyNumberFormat="1" applyFont="1" applyBorder="1" applyAlignment="1" applyProtection="1">
      <alignment vertical="top" wrapText="1"/>
      <protection locked="0"/>
    </xf>
    <xf numFmtId="44" fontId="0" fillId="0" borderId="13" xfId="0" applyNumberFormat="1" applyFont="1" applyFill="1" applyBorder="1" applyAlignment="1" applyProtection="1">
      <alignment vertical="center"/>
      <protection locked="0"/>
    </xf>
    <xf numFmtId="44" fontId="0" fillId="0" borderId="3" xfId="0" applyNumberFormat="1" applyFont="1" applyFill="1" applyBorder="1" applyAlignment="1" applyProtection="1">
      <alignment vertical="center"/>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49" fontId="0" fillId="2" borderId="1" xfId="0" applyNumberFormat="1" applyFill="1" applyBorder="1" applyAlignment="1" applyProtection="1">
      <alignment horizontal="center"/>
      <protection locked="0"/>
    </xf>
    <xf numFmtId="0" fontId="13" fillId="0" borderId="0" xfId="0" applyFont="1" applyAlignment="1">
      <alignment horizontal="center" vertical="top"/>
    </xf>
    <xf numFmtId="0" fontId="5" fillId="0" borderId="0" xfId="0" applyFont="1" applyAlignment="1">
      <alignment horizontal="center" vertical="center"/>
    </xf>
    <xf numFmtId="0" fontId="0" fillId="2" borderId="1" xfId="0" applyFill="1" applyBorder="1" applyAlignment="1" applyProtection="1">
      <alignment horizontal="left" wrapText="1"/>
      <protection locked="0"/>
    </xf>
    <xf numFmtId="164" fontId="0" fillId="2" borderId="1" xfId="0" applyNumberFormat="1" applyFill="1" applyBorder="1" applyAlignment="1" applyProtection="1">
      <alignment horizontal="center"/>
      <protection locked="0"/>
    </xf>
    <xf numFmtId="0" fontId="0" fillId="2" borderId="0" xfId="0" applyNumberFormat="1" applyFont="1" applyFill="1" applyBorder="1" applyAlignment="1" applyProtection="1">
      <alignment horizontal="center"/>
      <protection locked="0"/>
    </xf>
    <xf numFmtId="0" fontId="0" fillId="2" borderId="1" xfId="0" applyNumberFormat="1" applyFont="1" applyFill="1" applyBorder="1" applyAlignment="1" applyProtection="1">
      <alignment horizontal="center"/>
      <protection locked="0"/>
    </xf>
    <xf numFmtId="0" fontId="1" fillId="4" borderId="16" xfId="0" applyFont="1" applyFill="1" applyBorder="1" applyAlignment="1">
      <alignment horizontal="left"/>
    </xf>
    <xf numFmtId="0" fontId="1" fillId="4" borderId="27" xfId="0" applyFont="1" applyFill="1" applyBorder="1" applyAlignment="1">
      <alignment horizontal="left"/>
    </xf>
    <xf numFmtId="0" fontId="1" fillId="4" borderId="17" xfId="0" applyFont="1" applyFill="1" applyBorder="1" applyAlignment="1">
      <alignment horizontal="left"/>
    </xf>
    <xf numFmtId="0" fontId="0" fillId="2" borderId="1"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2" fillId="0" borderId="5" xfId="0" applyFont="1" applyFill="1" applyBorder="1" applyAlignment="1">
      <alignment horizontal="center"/>
    </xf>
    <xf numFmtId="11" fontId="0" fillId="2" borderId="5" xfId="0" applyNumberFormat="1" applyFill="1" applyBorder="1" applyAlignment="1" applyProtection="1">
      <alignment horizontal="left" vertical="top" wrapText="1"/>
      <protection locked="0"/>
    </xf>
    <xf numFmtId="11" fontId="0" fillId="2" borderId="1" xfId="0" applyNumberFormat="1" applyFill="1" applyBorder="1" applyAlignment="1" applyProtection="1">
      <alignment horizontal="left" vertical="top" wrapText="1"/>
      <protection locked="0"/>
    </xf>
    <xf numFmtId="44" fontId="0" fillId="0" borderId="16" xfId="0" applyNumberFormat="1" applyFont="1" applyFill="1" applyBorder="1" applyAlignment="1">
      <alignment horizontal="center"/>
    </xf>
    <xf numFmtId="44" fontId="0" fillId="0" borderId="27" xfId="0" applyNumberFormat="1" applyFont="1" applyFill="1" applyBorder="1" applyAlignment="1">
      <alignment horizontal="center"/>
    </xf>
    <xf numFmtId="44" fontId="0" fillId="0" borderId="17" xfId="0" applyNumberFormat="1" applyFont="1" applyFill="1" applyBorder="1" applyAlignment="1">
      <alignment horizontal="center"/>
    </xf>
    <xf numFmtId="2" fontId="0" fillId="2" borderId="2" xfId="0" applyNumberFormat="1" applyFill="1" applyBorder="1" applyAlignment="1" applyProtection="1">
      <alignment horizontal="center"/>
      <protection locked="0"/>
    </xf>
    <xf numFmtId="0" fontId="1" fillId="4" borderId="27" xfId="0" applyFont="1" applyFill="1" applyBorder="1" applyAlignment="1">
      <alignment horizontal="center"/>
    </xf>
    <xf numFmtId="0" fontId="1" fillId="4" borderId="17" xfId="0" applyFont="1" applyFill="1" applyBorder="1" applyAlignment="1">
      <alignment horizontal="center"/>
    </xf>
    <xf numFmtId="0" fontId="6" fillId="8" borderId="28" xfId="0" applyFont="1" applyFill="1" applyBorder="1" applyAlignment="1" applyProtection="1">
      <alignment horizontal="center" vertical="center"/>
    </xf>
    <xf numFmtId="0" fontId="6" fillId="8" borderId="29" xfId="0" applyFont="1" applyFill="1" applyBorder="1" applyAlignment="1" applyProtection="1">
      <alignment horizontal="center" vertical="center"/>
    </xf>
    <xf numFmtId="0" fontId="6" fillId="8" borderId="30" xfId="0" applyFont="1" applyFill="1" applyBorder="1" applyAlignment="1">
      <alignment horizontal="center" vertical="center" wrapText="1"/>
    </xf>
    <xf numFmtId="0" fontId="6" fillId="8" borderId="29"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31" xfId="0" applyFont="1" applyFill="1" applyBorder="1" applyAlignment="1">
      <alignment horizontal="center" vertical="center"/>
    </xf>
    <xf numFmtId="0" fontId="6" fillId="8" borderId="28" xfId="0" applyFont="1" applyFill="1" applyBorder="1" applyAlignment="1">
      <alignment horizontal="center" vertical="center" wrapText="1"/>
    </xf>
    <xf numFmtId="0" fontId="6" fillId="8" borderId="32" xfId="0" applyFont="1" applyFill="1" applyBorder="1" applyAlignment="1">
      <alignment horizontal="center" vertical="center"/>
    </xf>
    <xf numFmtId="44" fontId="0" fillId="2" borderId="1" xfId="0" applyNumberFormat="1" applyFill="1" applyBorder="1" applyAlignment="1" applyProtection="1">
      <alignment horizontal="center"/>
      <protection locked="0"/>
    </xf>
    <xf numFmtId="44" fontId="0" fillId="2" borderId="2" xfId="0" applyNumberFormat="1" applyFill="1" applyBorder="1" applyAlignment="1" applyProtection="1">
      <alignment horizontal="center"/>
      <protection locked="0"/>
    </xf>
    <xf numFmtId="44" fontId="8" fillId="0" borderId="14" xfId="0" applyNumberFormat="1" applyFont="1" applyFill="1" applyBorder="1" applyAlignment="1">
      <alignment horizontal="right" vertical="center"/>
    </xf>
    <xf numFmtId="8" fontId="8" fillId="0" borderId="5" xfId="0" applyNumberFormat="1" applyFont="1" applyFill="1" applyBorder="1" applyAlignment="1">
      <alignment horizontal="right" vertical="center"/>
    </xf>
    <xf numFmtId="8" fontId="8" fillId="0" borderId="23" xfId="0" applyNumberFormat="1" applyFont="1" applyFill="1" applyBorder="1" applyAlignment="1">
      <alignment horizontal="right" vertical="center"/>
    </xf>
    <xf numFmtId="8" fontId="8" fillId="0" borderId="1" xfId="0" applyNumberFormat="1" applyFont="1" applyFill="1" applyBorder="1" applyAlignment="1">
      <alignment horizontal="center" vertical="center"/>
    </xf>
    <xf numFmtId="8" fontId="8" fillId="0" borderId="8" xfId="0" applyNumberFormat="1" applyFont="1" applyFill="1" applyBorder="1" applyAlignment="1">
      <alignment horizontal="center" vertical="center"/>
    </xf>
    <xf numFmtId="10" fontId="18" fillId="0" borderId="7" xfId="0" applyNumberFormat="1" applyFont="1" applyFill="1" applyBorder="1" applyAlignment="1">
      <alignment horizontal="right"/>
    </xf>
    <xf numFmtId="10" fontId="18" fillId="0" borderId="8" xfId="0" applyNumberFormat="1" applyFont="1" applyFill="1" applyBorder="1" applyAlignment="1">
      <alignment horizontal="right"/>
    </xf>
    <xf numFmtId="10" fontId="18" fillId="0" borderId="1" xfId="0" applyNumberFormat="1" applyFont="1" applyFill="1" applyBorder="1" applyAlignment="1">
      <alignment horizontal="right"/>
    </xf>
    <xf numFmtId="10" fontId="18" fillId="0" borderId="22" xfId="0" applyNumberFormat="1" applyFont="1" applyFill="1" applyBorder="1" applyAlignment="1">
      <alignment horizontal="right"/>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7" xfId="0" applyFont="1" applyFill="1" applyBorder="1" applyAlignment="1">
      <alignment horizontal="right"/>
    </xf>
    <xf numFmtId="0" fontId="9" fillId="0" borderId="1" xfId="0" applyFont="1" applyFill="1" applyBorder="1" applyAlignment="1">
      <alignment horizontal="right"/>
    </xf>
    <xf numFmtId="0" fontId="9" fillId="0" borderId="24" xfId="0" applyFont="1" applyFill="1" applyBorder="1" applyAlignment="1">
      <alignment horizontal="right"/>
    </xf>
    <xf numFmtId="8" fontId="8" fillId="0" borderId="15" xfId="0" applyNumberFormat="1" applyFont="1" applyFill="1" applyBorder="1" applyAlignment="1">
      <alignment horizontal="right" vertical="center"/>
    </xf>
    <xf numFmtId="0" fontId="6" fillId="0" borderId="2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44" fontId="8" fillId="0" borderId="5" xfId="0" applyNumberFormat="1" applyFont="1" applyFill="1" applyBorder="1" applyAlignment="1">
      <alignment horizontal="center" vertical="center"/>
    </xf>
    <xf numFmtId="8" fontId="8" fillId="0" borderId="15" xfId="0" applyNumberFormat="1" applyFont="1" applyFill="1" applyBorder="1" applyAlignment="1">
      <alignment horizontal="center" vertical="center"/>
    </xf>
    <xf numFmtId="44" fontId="8" fillId="0" borderId="21" xfId="0" applyNumberFormat="1" applyFont="1" applyFill="1" applyBorder="1" applyAlignment="1">
      <alignment horizontal="right" vertical="center"/>
    </xf>
    <xf numFmtId="44" fontId="8" fillId="0" borderId="15" xfId="0" applyNumberFormat="1" applyFont="1" applyFill="1" applyBorder="1" applyAlignment="1">
      <alignment horizontal="right" vertical="center"/>
    </xf>
    <xf numFmtId="44" fontId="8" fillId="0" borderId="5" xfId="0" applyNumberFormat="1" applyFont="1" applyFill="1" applyBorder="1" applyAlignment="1">
      <alignment horizontal="right" vertical="center"/>
    </xf>
    <xf numFmtId="0" fontId="6" fillId="0" borderId="25" xfId="0" applyFont="1" applyFill="1" applyBorder="1" applyAlignment="1">
      <alignment horizontal="center" vertical="center" wrapText="1"/>
    </xf>
    <xf numFmtId="0" fontId="6" fillId="0" borderId="6" xfId="0" applyFont="1" applyFill="1" applyBorder="1" applyAlignment="1">
      <alignment horizontal="center" vertical="center" wrapText="1"/>
    </xf>
    <xf numFmtId="44" fontId="8" fillId="0" borderId="23" xfId="0" applyNumberFormat="1" applyFont="1" applyFill="1" applyBorder="1" applyAlignment="1">
      <alignment horizontal="right" vertical="center"/>
    </xf>
    <xf numFmtId="44" fontId="8" fillId="0" borderId="33" xfId="0" applyNumberFormat="1" applyFont="1" applyFill="1" applyBorder="1" applyAlignment="1">
      <alignment horizontal="right" vertical="center"/>
    </xf>
    <xf numFmtId="44" fontId="8" fillId="0" borderId="6" xfId="0" applyNumberFormat="1" applyFont="1" applyFill="1" applyBorder="1" applyAlignment="1">
      <alignment horizontal="right" vertical="center"/>
    </xf>
    <xf numFmtId="44" fontId="8" fillId="0" borderId="0" xfId="0" applyNumberFormat="1" applyFont="1" applyFill="1" applyBorder="1" applyAlignment="1">
      <alignment horizontal="right" vertical="center"/>
    </xf>
    <xf numFmtId="0" fontId="6" fillId="11" borderId="21" xfId="0" applyFont="1" applyFill="1" applyBorder="1" applyAlignment="1">
      <alignment horizontal="left"/>
    </xf>
    <xf numFmtId="0" fontId="6" fillId="11" borderId="15" xfId="0" applyFont="1" applyFill="1" applyBorder="1" applyAlignment="1">
      <alignment horizontal="left"/>
    </xf>
    <xf numFmtId="44" fontId="6" fillId="11" borderId="5" xfId="0" applyNumberFormat="1" applyFont="1" applyFill="1" applyBorder="1" applyAlignment="1">
      <alignment horizontal="center" vertical="top"/>
    </xf>
    <xf numFmtId="44" fontId="6" fillId="11" borderId="14" xfId="0" applyNumberFormat="1" applyFont="1" applyFill="1" applyBorder="1" applyAlignment="1">
      <alignment horizontal="center" vertical="top"/>
    </xf>
    <xf numFmtId="10" fontId="6" fillId="11" borderId="15" xfId="0" applyNumberFormat="1" applyFont="1" applyFill="1" applyBorder="1" applyAlignment="1">
      <alignment horizontal="center" vertical="top"/>
    </xf>
    <xf numFmtId="10" fontId="6" fillId="11" borderId="5" xfId="0" applyNumberFormat="1" applyFont="1" applyFill="1" applyBorder="1" applyAlignment="1">
      <alignment horizontal="center" vertical="top"/>
    </xf>
    <xf numFmtId="8" fontId="8" fillId="0" borderId="0" xfId="0" applyNumberFormat="1" applyFont="1" applyFill="1" applyBorder="1" applyAlignment="1">
      <alignment horizontal="center" vertical="center"/>
    </xf>
    <xf numFmtId="8" fontId="8" fillId="0" borderId="6" xfId="0" applyNumberFormat="1" applyFont="1" applyFill="1" applyBorder="1" applyAlignment="1">
      <alignment horizontal="center" vertical="center"/>
    </xf>
    <xf numFmtId="10" fontId="18" fillId="0" borderId="33" xfId="0" applyNumberFormat="1" applyFont="1" applyFill="1" applyBorder="1" applyAlignment="1">
      <alignment horizontal="right"/>
    </xf>
    <xf numFmtId="10" fontId="18" fillId="0" borderId="6" xfId="0" applyNumberFormat="1" applyFont="1" applyFill="1" applyBorder="1" applyAlignment="1">
      <alignment horizontal="right"/>
    </xf>
    <xf numFmtId="10" fontId="18" fillId="0" borderId="0" xfId="0" applyNumberFormat="1" applyFont="1" applyFill="1" applyBorder="1" applyAlignment="1">
      <alignment horizontal="right"/>
    </xf>
    <xf numFmtId="10" fontId="18" fillId="0" borderId="25" xfId="0" applyNumberFormat="1" applyFont="1" applyFill="1" applyBorder="1" applyAlignment="1">
      <alignment horizontal="right"/>
    </xf>
    <xf numFmtId="0" fontId="9" fillId="0" borderId="33" xfId="0" applyFont="1" applyFill="1" applyBorder="1" applyAlignment="1">
      <alignment horizontal="center"/>
    </xf>
    <xf numFmtId="0" fontId="9" fillId="0" borderId="6" xfId="0" applyFont="1" applyFill="1" applyBorder="1" applyAlignment="1">
      <alignment horizontal="center"/>
    </xf>
    <xf numFmtId="0" fontId="9" fillId="0" borderId="33" xfId="0" applyFont="1" applyFill="1" applyBorder="1" applyAlignment="1">
      <alignment horizontal="right"/>
    </xf>
    <xf numFmtId="0" fontId="9" fillId="0" borderId="0" xfId="0" applyFont="1" applyFill="1" applyBorder="1" applyAlignment="1">
      <alignment horizontal="right"/>
    </xf>
    <xf numFmtId="0" fontId="9" fillId="0" borderId="26" xfId="0" applyFont="1" applyFill="1" applyBorder="1" applyAlignment="1">
      <alignment horizontal="right"/>
    </xf>
    <xf numFmtId="44" fontId="9" fillId="0" borderId="14" xfId="0" applyNumberFormat="1" applyFont="1" applyFill="1" applyBorder="1" applyAlignment="1">
      <alignment horizontal="center" vertical="center"/>
    </xf>
    <xf numFmtId="8" fontId="9" fillId="0" borderId="15" xfId="0" applyNumberFormat="1" applyFont="1" applyFill="1" applyBorder="1" applyAlignment="1">
      <alignment horizontal="center" vertical="center"/>
    </xf>
    <xf numFmtId="0" fontId="4" fillId="0" borderId="0" xfId="0" applyFont="1" applyAlignment="1">
      <alignment horizontal="center"/>
    </xf>
    <xf numFmtId="44" fontId="6" fillId="12" borderId="19" xfId="0" applyNumberFormat="1" applyFont="1" applyFill="1" applyBorder="1" applyAlignment="1">
      <alignment horizontal="center" vertical="center"/>
    </xf>
    <xf numFmtId="8" fontId="6" fillId="12" borderId="19" xfId="0" applyNumberFormat="1" applyFont="1" applyFill="1" applyBorder="1" applyAlignment="1">
      <alignment horizontal="center" vertical="center"/>
    </xf>
    <xf numFmtId="8" fontId="6" fillId="12" borderId="37" xfId="0" applyNumberFormat="1" applyFont="1" applyFill="1" applyBorder="1" applyAlignment="1">
      <alignment horizontal="center" vertical="center"/>
    </xf>
    <xf numFmtId="44" fontId="6" fillId="12" borderId="36" xfId="0" applyNumberFormat="1" applyFont="1" applyFill="1" applyBorder="1" applyAlignment="1">
      <alignment horizontal="center" vertical="center"/>
    </xf>
    <xf numFmtId="44" fontId="6" fillId="12" borderId="20" xfId="0" applyNumberFormat="1" applyFont="1" applyFill="1" applyBorder="1" applyAlignment="1">
      <alignment horizontal="center" vertical="center"/>
    </xf>
    <xf numFmtId="44" fontId="6" fillId="12" borderId="18" xfId="0" applyNumberFormat="1" applyFont="1" applyFill="1" applyBorder="1" applyAlignment="1">
      <alignment horizontal="center" vertical="center"/>
    </xf>
    <xf numFmtId="8" fontId="6" fillId="12" borderId="20" xfId="0" applyNumberFormat="1" applyFont="1" applyFill="1" applyBorder="1" applyAlignment="1">
      <alignment horizontal="center" vertical="center"/>
    </xf>
    <xf numFmtId="44" fontId="6" fillId="12" borderId="19" xfId="0" applyNumberFormat="1" applyFont="1" applyFill="1" applyBorder="1" applyAlignment="1">
      <alignment horizontal="right" vertical="center"/>
    </xf>
    <xf numFmtId="44" fontId="6" fillId="12" borderId="37" xfId="0" applyNumberFormat="1" applyFont="1" applyFill="1" applyBorder="1" applyAlignment="1">
      <alignment horizontal="right" vertical="center"/>
    </xf>
    <xf numFmtId="44" fontId="2" fillId="0" borderId="0" xfId="0" applyNumberFormat="1" applyFont="1" applyBorder="1" applyAlignment="1">
      <alignment horizontal="right" vertical="center"/>
    </xf>
    <xf numFmtId="44" fontId="2" fillId="14" borderId="19" xfId="0" applyNumberFormat="1" applyFont="1" applyFill="1" applyBorder="1" applyAlignment="1">
      <alignment horizontal="right" vertical="center"/>
    </xf>
    <xf numFmtId="0" fontId="2" fillId="14" borderId="9" xfId="0" applyFont="1" applyFill="1" applyBorder="1" applyAlignment="1">
      <alignment horizontal="left" vertical="center"/>
    </xf>
    <xf numFmtId="0" fontId="2" fillId="0" borderId="1" xfId="0" applyFont="1" applyBorder="1" applyAlignment="1">
      <alignment horizontal="left" vertical="center"/>
    </xf>
    <xf numFmtId="0" fontId="6" fillId="0" borderId="0" xfId="0" applyFont="1" applyFill="1" applyBorder="1" applyAlignment="1">
      <alignment horizontal="left" vertical="center"/>
    </xf>
    <xf numFmtId="44" fontId="8" fillId="0" borderId="25" xfId="0" applyNumberFormat="1" applyFont="1" applyFill="1" applyBorder="1" applyAlignment="1">
      <alignment horizontal="right" vertical="center"/>
    </xf>
    <xf numFmtId="8" fontId="8" fillId="0" borderId="6" xfId="0" applyNumberFormat="1" applyFont="1" applyFill="1" applyBorder="1" applyAlignment="1">
      <alignment horizontal="right" vertical="center"/>
    </xf>
    <xf numFmtId="44" fontId="9" fillId="0" borderId="33" xfId="0" applyNumberFormat="1" applyFont="1" applyFill="1" applyBorder="1" applyAlignment="1">
      <alignment horizontal="center" vertical="center"/>
    </xf>
    <xf numFmtId="8" fontId="9" fillId="0" borderId="6" xfId="0" applyNumberFormat="1" applyFont="1" applyFill="1" applyBorder="1" applyAlignment="1">
      <alignment horizontal="center" vertical="center"/>
    </xf>
    <xf numFmtId="8" fontId="8" fillId="0" borderId="0" xfId="0" applyNumberFormat="1" applyFont="1" applyFill="1" applyBorder="1" applyAlignment="1">
      <alignment horizontal="right" vertical="center"/>
    </xf>
    <xf numFmtId="8" fontId="8" fillId="0" borderId="26" xfId="0" applyNumberFormat="1" applyFont="1" applyFill="1" applyBorder="1" applyAlignment="1">
      <alignment horizontal="right" vertical="center"/>
    </xf>
    <xf numFmtId="44" fontId="6" fillId="11" borderId="21" xfId="0" applyNumberFormat="1" applyFont="1" applyFill="1" applyBorder="1" applyAlignment="1">
      <alignment horizontal="center" vertical="top"/>
    </xf>
    <xf numFmtId="44" fontId="6" fillId="11" borderId="5" xfId="0" applyNumberFormat="1" applyFont="1" applyFill="1" applyBorder="1" applyAlignment="1">
      <alignment horizontal="right" vertical="top"/>
    </xf>
    <xf numFmtId="8" fontId="6" fillId="11" borderId="5" xfId="0" applyNumberFormat="1" applyFont="1" applyFill="1" applyBorder="1" applyAlignment="1">
      <alignment horizontal="right" vertical="top"/>
    </xf>
    <xf numFmtId="8" fontId="6" fillId="11" borderId="23" xfId="0" applyNumberFormat="1" applyFont="1" applyFill="1" applyBorder="1" applyAlignment="1">
      <alignment horizontal="right" vertical="top"/>
    </xf>
    <xf numFmtId="10" fontId="18" fillId="0" borderId="24" xfId="0" applyNumberFormat="1" applyFont="1" applyFill="1" applyBorder="1" applyAlignment="1">
      <alignment horizontal="right"/>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0" fontId="15" fillId="0" borderId="3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26" xfId="0" applyFont="1" applyFill="1" applyBorder="1" applyAlignment="1">
      <alignment horizontal="left" vertical="top" wrapText="1"/>
    </xf>
    <xf numFmtId="10" fontId="19" fillId="11" borderId="41" xfId="0" applyNumberFormat="1" applyFont="1" applyFill="1" applyBorder="1" applyAlignment="1">
      <alignment horizontal="right"/>
    </xf>
    <xf numFmtId="10" fontId="19" fillId="11" borderId="40" xfId="0" applyNumberFormat="1" applyFont="1" applyFill="1" applyBorder="1" applyAlignment="1">
      <alignment horizontal="right"/>
    </xf>
    <xf numFmtId="10" fontId="20" fillId="11" borderId="39" xfId="0" applyNumberFormat="1" applyFont="1" applyFill="1" applyBorder="1" applyAlignment="1">
      <alignment horizontal="right"/>
    </xf>
    <xf numFmtId="10" fontId="20" fillId="11" borderId="40" xfId="0" applyNumberFormat="1" applyFont="1" applyFill="1" applyBorder="1" applyAlignment="1">
      <alignment horizontal="right"/>
    </xf>
    <xf numFmtId="8" fontId="9" fillId="11" borderId="41" xfId="0" applyNumberFormat="1" applyFont="1" applyFill="1" applyBorder="1" applyAlignment="1">
      <alignment horizontal="right"/>
    </xf>
    <xf numFmtId="8" fontId="9" fillId="11" borderId="43" xfId="0" applyNumberFormat="1" applyFont="1" applyFill="1" applyBorder="1" applyAlignment="1">
      <alignment horizontal="right"/>
    </xf>
    <xf numFmtId="8" fontId="9" fillId="11" borderId="42" xfId="0" applyNumberFormat="1" applyFont="1" applyFill="1" applyBorder="1" applyAlignment="1">
      <alignment horizontal="right"/>
    </xf>
    <xf numFmtId="44" fontId="2" fillId="0" borderId="1" xfId="0" applyNumberFormat="1" applyFont="1" applyBorder="1" applyAlignment="1">
      <alignment horizontal="right" vertical="center"/>
    </xf>
    <xf numFmtId="44" fontId="7" fillId="0" borderId="0" xfId="0" applyNumberFormat="1" applyFont="1" applyAlignment="1">
      <alignment horizontal="right" vertical="center"/>
    </xf>
    <xf numFmtId="0" fontId="0" fillId="0" borderId="0" xfId="0" applyFont="1" applyFill="1" applyBorder="1" applyAlignment="1">
      <alignment horizontal="left"/>
    </xf>
    <xf numFmtId="0" fontId="0" fillId="0" borderId="0" xfId="0" applyFont="1" applyBorder="1" applyAlignment="1">
      <alignment horizontal="left"/>
    </xf>
    <xf numFmtId="0" fontId="1" fillId="3" borderId="3" xfId="0" applyFont="1" applyFill="1" applyBorder="1" applyAlignment="1">
      <alignment horizontal="left"/>
    </xf>
    <xf numFmtId="0" fontId="1" fillId="3" borderId="2" xfId="0" applyFont="1" applyFill="1" applyBorder="1" applyAlignment="1">
      <alignment horizontal="left"/>
    </xf>
    <xf numFmtId="0" fontId="31" fillId="0" borderId="0" xfId="0" applyFont="1" applyBorder="1" applyAlignment="1">
      <alignment horizontal="left" vertical="top" wrapText="1"/>
    </xf>
    <xf numFmtId="0" fontId="0" fillId="0" borderId="0" xfId="0" applyFill="1" applyBorder="1" applyAlignment="1">
      <alignment horizontal="left"/>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xf>
    <xf numFmtId="0" fontId="0" fillId="0" borderId="1" xfId="0" applyFill="1" applyBorder="1" applyAlignment="1">
      <alignment horizontal="left"/>
    </xf>
    <xf numFmtId="164" fontId="0" fillId="0" borderId="1" xfId="0" applyNumberFormat="1" applyFill="1" applyBorder="1" applyAlignment="1">
      <alignment horizontal="left"/>
    </xf>
    <xf numFmtId="0" fontId="0" fillId="0" borderId="2" xfId="0" applyFill="1" applyBorder="1" applyAlignment="1">
      <alignment horizontal="left" wrapText="1"/>
    </xf>
    <xf numFmtId="0" fontId="0" fillId="0" borderId="1" xfId="0" applyFill="1" applyBorder="1" applyAlignment="1">
      <alignment horizontal="left" wrapText="1"/>
    </xf>
    <xf numFmtId="0" fontId="32" fillId="0" borderId="0" xfId="0" applyFont="1" applyAlignment="1">
      <alignment horizontal="right" wrapText="1"/>
    </xf>
    <xf numFmtId="0" fontId="32" fillId="0" borderId="1" xfId="0" applyFont="1" applyBorder="1" applyAlignment="1">
      <alignment horizontal="right" wrapText="1"/>
    </xf>
    <xf numFmtId="0" fontId="0" fillId="0" borderId="2" xfId="0" applyNumberFormat="1" applyFont="1" applyFill="1" applyBorder="1" applyAlignment="1">
      <alignment horizontal="left"/>
    </xf>
    <xf numFmtId="0" fontId="27" fillId="0" borderId="34"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Alignment="1">
      <alignment horizontal="center"/>
    </xf>
    <xf numFmtId="0" fontId="1" fillId="9" borderId="3" xfId="0" applyFont="1" applyFill="1" applyBorder="1" applyAlignment="1">
      <alignment horizontal="left"/>
    </xf>
    <xf numFmtId="0" fontId="1" fillId="9" borderId="2" xfId="0" applyFont="1" applyFill="1" applyBorder="1" applyAlignment="1">
      <alignment horizontal="left"/>
    </xf>
    <xf numFmtId="0" fontId="2" fillId="8" borderId="13" xfId="0" applyFont="1" applyFill="1" applyBorder="1" applyAlignment="1">
      <alignment horizontal="center" vertical="center" wrapText="1"/>
    </xf>
    <xf numFmtId="44" fontId="0" fillId="0" borderId="3" xfId="0" applyNumberFormat="1" applyFill="1" applyBorder="1" applyAlignment="1" applyProtection="1">
      <alignment horizontal="center" vertical="center" wrapText="1"/>
    </xf>
    <xf numFmtId="7" fontId="0" fillId="0" borderId="2" xfId="0" applyNumberFormat="1" applyFill="1" applyBorder="1" applyAlignment="1" applyProtection="1">
      <alignment horizontal="center" vertical="center" wrapText="1"/>
    </xf>
    <xf numFmtId="7" fontId="0" fillId="2" borderId="13" xfId="0" applyNumberFormat="1" applyFill="1" applyBorder="1" applyAlignment="1" applyProtection="1">
      <alignment horizontal="center" vertical="center"/>
      <protection locked="0"/>
    </xf>
    <xf numFmtId="44" fontId="0" fillId="0" borderId="3" xfId="0" applyNumberFormat="1" applyFill="1" applyBorder="1" applyAlignment="1" applyProtection="1">
      <alignment horizontal="center" vertical="center"/>
    </xf>
    <xf numFmtId="44" fontId="0" fillId="0" borderId="2" xfId="0" applyNumberFormat="1" applyFill="1" applyBorder="1" applyAlignment="1" applyProtection="1">
      <alignment horizontal="center" vertical="center"/>
    </xf>
    <xf numFmtId="7" fontId="0" fillId="0" borderId="3" xfId="0" applyNumberFormat="1" applyFill="1" applyBorder="1" applyAlignment="1" applyProtection="1">
      <alignment horizontal="center" vertical="center"/>
    </xf>
    <xf numFmtId="10" fontId="0" fillId="0" borderId="13" xfId="0" applyNumberFormat="1" applyFill="1" applyBorder="1" applyAlignment="1" applyProtection="1">
      <alignment horizontal="center" vertical="center"/>
    </xf>
    <xf numFmtId="0" fontId="2"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164" fontId="0" fillId="0" borderId="2" xfId="0" applyNumberFormat="1" applyFont="1" applyFill="1" applyBorder="1" applyAlignment="1">
      <alignment horizontal="left"/>
    </xf>
    <xf numFmtId="0" fontId="2" fillId="8" borderId="4" xfId="0" applyFont="1" applyFill="1" applyBorder="1" applyAlignment="1">
      <alignment horizontal="center" vertical="center" wrapText="1"/>
    </xf>
    <xf numFmtId="44" fontId="0" fillId="2" borderId="3" xfId="0" applyNumberFormat="1" applyFont="1" applyFill="1" applyBorder="1" applyAlignment="1" applyProtection="1">
      <alignment horizontal="right" vertical="top" wrapText="1"/>
      <protection locked="0"/>
    </xf>
    <xf numFmtId="44" fontId="0" fillId="2" borderId="4" xfId="0" applyNumberFormat="1" applyFont="1" applyFill="1" applyBorder="1" applyAlignment="1" applyProtection="1">
      <alignment horizontal="right" vertical="top" wrapText="1"/>
      <protection locked="0"/>
    </xf>
    <xf numFmtId="0" fontId="0" fillId="2" borderId="3" xfId="0" applyNumberFormat="1" applyFont="1" applyFill="1" applyBorder="1" applyAlignment="1" applyProtection="1">
      <alignment horizontal="left" vertical="top" wrapText="1"/>
      <protection locked="0"/>
    </xf>
    <xf numFmtId="0" fontId="0" fillId="2" borderId="2" xfId="0" applyNumberFormat="1" applyFont="1" applyFill="1" applyBorder="1" applyAlignment="1" applyProtection="1">
      <alignment horizontal="left" vertical="top" wrapText="1"/>
      <protection locked="0"/>
    </xf>
    <xf numFmtId="0" fontId="0" fillId="2" borderId="4" xfId="0" applyNumberFormat="1" applyFont="1" applyFill="1" applyBorder="1" applyAlignment="1" applyProtection="1">
      <alignment horizontal="left" vertical="top" wrapText="1"/>
      <protection locked="0"/>
    </xf>
    <xf numFmtId="0" fontId="2" fillId="6" borderId="19" xfId="0" applyFont="1" applyFill="1" applyBorder="1" applyAlignment="1">
      <alignment horizontal="left" vertical="center"/>
    </xf>
    <xf numFmtId="44" fontId="6" fillId="6" borderId="19" xfId="0" applyNumberFormat="1" applyFont="1" applyFill="1" applyBorder="1" applyAlignment="1">
      <alignment horizontal="right" vertical="center"/>
    </xf>
    <xf numFmtId="0" fontId="2" fillId="8" borderId="3"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7" fillId="0" borderId="0" xfId="0" applyFont="1" applyAlignment="1" applyProtection="1">
      <alignment horizontal="center"/>
    </xf>
    <xf numFmtId="0" fontId="5" fillId="0" borderId="0" xfId="0" applyFont="1" applyAlignment="1" applyProtection="1">
      <alignment horizontal="center" vertical="center"/>
    </xf>
    <xf numFmtId="164" fontId="0" fillId="0" borderId="1" xfId="0" applyNumberFormat="1" applyFont="1" applyFill="1" applyBorder="1" applyAlignment="1">
      <alignment horizontal="left"/>
    </xf>
    <xf numFmtId="44" fontId="0" fillId="0" borderId="3" xfId="0" applyNumberFormat="1" applyFont="1" applyFill="1" applyBorder="1" applyAlignment="1" applyProtection="1">
      <alignment horizontal="center" vertical="center" wrapText="1"/>
    </xf>
    <xf numFmtId="7" fontId="0" fillId="0" borderId="2" xfId="0" applyNumberFormat="1"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2" fillId="13" borderId="1" xfId="0" applyFont="1" applyFill="1" applyBorder="1" applyAlignment="1" applyProtection="1">
      <alignment horizontal="center"/>
    </xf>
    <xf numFmtId="0" fontId="2" fillId="13" borderId="24" xfId="0" applyFont="1" applyFill="1" applyBorder="1" applyAlignment="1" applyProtection="1">
      <alignment horizontal="center"/>
    </xf>
    <xf numFmtId="0" fontId="1" fillId="10" borderId="3" xfId="0" applyFont="1" applyFill="1" applyBorder="1" applyAlignment="1" applyProtection="1">
      <alignment horizontal="left" vertical="top" wrapText="1"/>
    </xf>
    <xf numFmtId="0" fontId="1" fillId="10" borderId="2" xfId="0" applyFont="1" applyFill="1" applyBorder="1" applyAlignment="1" applyProtection="1">
      <alignment horizontal="left" vertical="top" wrapText="1"/>
    </xf>
    <xf numFmtId="0" fontId="0" fillId="2" borderId="1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8" borderId="13" xfId="0" applyFill="1" applyBorder="1" applyAlignment="1">
      <alignment horizontal="center"/>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6" fillId="8" borderId="10" xfId="0" applyFont="1" applyFill="1" applyBorder="1" applyAlignment="1">
      <alignment horizontal="center"/>
    </xf>
    <xf numFmtId="0" fontId="2" fillId="0" borderId="0" xfId="0" applyFont="1" applyBorder="1" applyAlignment="1">
      <alignment horizontal="left"/>
    </xf>
    <xf numFmtId="14"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 fillId="0" borderId="0" xfId="0" applyFont="1" applyAlignment="1">
      <alignment horizontal="center"/>
    </xf>
    <xf numFmtId="0" fontId="0" fillId="0" borderId="1" xfId="0"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4" fillId="0" borderId="0" xfId="0" applyFont="1" applyAlignment="1">
      <alignment horizontal="left" wrapText="1"/>
    </xf>
    <xf numFmtId="0" fontId="0" fillId="2" borderId="3" xfId="0" applyFill="1" applyBorder="1" applyAlignment="1" applyProtection="1">
      <alignment horizontal="left" vertical="top" wrapText="1"/>
      <protection locked="0"/>
    </xf>
    <xf numFmtId="0" fontId="24" fillId="0" borderId="0" xfId="0" applyFont="1" applyAlignment="1">
      <alignment horizontal="left"/>
    </xf>
    <xf numFmtId="0" fontId="24" fillId="0" borderId="0" xfId="0" applyFont="1" applyAlignment="1">
      <alignment horizontal="left" wrapText="1"/>
    </xf>
  </cellXfs>
  <cellStyles count="1">
    <cellStyle name="Normal" xfId="0" builtinId="0"/>
  </cellStyles>
  <dxfs count="86">
    <dxf>
      <fill>
        <patternFill patternType="none">
          <bgColor auto="1"/>
        </patternFill>
      </fill>
    </dxf>
    <dxf>
      <fill>
        <patternFill>
          <bgColor theme="4" tint="0.79998168889431442"/>
        </patternFill>
      </fill>
    </dxf>
    <dxf>
      <font>
        <color theme="0"/>
      </font>
      <fill>
        <patternFill patternType="none">
          <bgColor auto="1"/>
        </patternFill>
      </fill>
      <border>
        <left/>
        <right/>
        <top/>
        <bottom style="thin">
          <color auto="1"/>
        </bottom>
        <vertical/>
        <horizontal/>
      </border>
    </dxf>
    <dxf>
      <font>
        <color theme="1"/>
      </font>
      <fill>
        <patternFill>
          <bgColor theme="1"/>
        </patternFill>
      </fill>
    </dxf>
    <dxf>
      <font>
        <color rgb="FFFF0000"/>
      </font>
    </dxf>
    <dxf>
      <fill>
        <patternFill patternType="none">
          <bgColor auto="1"/>
        </patternFill>
      </fill>
    </dxf>
    <dxf>
      <font>
        <color theme="1"/>
      </font>
      <fill>
        <patternFill>
          <bgColor theme="1"/>
        </patternFill>
      </fill>
    </dxf>
    <dxf>
      <font>
        <color theme="1"/>
      </font>
      <fill>
        <patternFill>
          <bgColor theme="1"/>
        </patternFill>
      </fill>
    </dxf>
    <dxf>
      <fill>
        <patternFill patternType="none">
          <bgColor auto="1"/>
        </patternFill>
      </fill>
    </dxf>
    <dxf>
      <font>
        <color rgb="FFFF0000"/>
      </font>
    </dxf>
    <dxf>
      <fill>
        <patternFill patternType="none">
          <bgColor auto="1"/>
        </patternFill>
      </fill>
    </dxf>
    <dxf>
      <numFmt numFmtId="34" formatCode="_(&quot;$&quot;* #,##0.00_);_(&quot;$&quot;* \(#,##0.00\);_(&quot;$&quot;* &quot;-&quot;??_);_(@_)"/>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2" formatCode="0.00"/>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Calibri"/>
        <scheme val="minor"/>
      </font>
      <numFmt numFmtId="164" formatCode="mm/dd/yy;@"/>
      <alignment horizontal="center" vertical="top" textRotation="0" wrapText="1" indent="0" justifyLastLine="0" shrinkToFit="0" readingOrder="0"/>
      <border diagonalUp="0" diagonalDown="0">
        <left/>
        <right/>
        <top style="thin">
          <color indexed="64"/>
        </top>
        <bottom/>
        <vertical/>
        <horizontal/>
      </border>
    </dxf>
    <dxf>
      <border outline="0">
        <left style="thin">
          <color indexed="64"/>
        </left>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color theme="1"/>
      </font>
      <fill>
        <patternFill>
          <bgColor theme="1"/>
        </patternFill>
      </fill>
    </dxf>
    <dxf>
      <font>
        <color theme="1"/>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theme="4" tint="0.79998168889431442"/>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center"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1"/>
      </font>
      <fill>
        <patternFill>
          <bgColor theme="1"/>
        </patternFill>
      </fill>
    </dxf>
    <dxf>
      <font>
        <color rgb="FFFF0000"/>
      </font>
    </dxf>
    <dxf>
      <fill>
        <patternFill>
          <bgColor rgb="FFFF0000"/>
        </patternFill>
      </fill>
    </dxf>
    <dxf>
      <fill>
        <patternFill>
          <bgColor rgb="FFFF0000"/>
        </patternFill>
      </fill>
    </dxf>
    <dxf>
      <font>
        <b val="0"/>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79998168889431442"/>
        </patternFill>
      </fill>
    </dxf>
    <dxf>
      <font>
        <color rgb="FFFF0000"/>
      </font>
    </dxf>
    <dxf>
      <fill>
        <patternFill>
          <bgColor rgb="FFFF0000"/>
        </patternFill>
      </fill>
    </dxf>
    <dxf>
      <fill>
        <patternFill patternType="none">
          <bgColor auto="1"/>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Table Style 1" pivot="0" count="1">
      <tableStyleElement type="wholeTable" dxfId="85"/>
    </tableStyle>
    <tableStyle name="Table Style 2" pivot="0" count="1">
      <tableStyleElement type="wholeTable" dxfId="84"/>
    </tableStyle>
    <tableStyle name="Table Style 3" pivot="0" count="1">
      <tableStyleElement type="wholeTable" dxfId="83"/>
    </tableStyle>
  </tableStyles>
  <colors>
    <mruColors>
      <color rgb="FFFF7575"/>
      <color rgb="FF990033"/>
      <color rgb="FFFFFFCC"/>
      <color rgb="FFCDC88D"/>
      <color rgb="FFFFFF99"/>
      <color rgb="FFCC0000"/>
      <color rgb="FF969696"/>
      <color rgb="FF808080"/>
      <color rgb="FFB2B2B2"/>
      <color rgb="FFCAD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95236</xdr:colOff>
      <xdr:row>0</xdr:row>
      <xdr:rowOff>180976</xdr:rowOff>
    </xdr:from>
    <xdr:to>
      <xdr:col>22</xdr:col>
      <xdr:colOff>285747</xdr:colOff>
      <xdr:row>2</xdr:row>
      <xdr:rowOff>152400</xdr:rowOff>
    </xdr:to>
    <xdr:sp macro="" textlink="">
      <xdr:nvSpPr>
        <xdr:cNvPr id="6" name="Pentagon 5"/>
        <xdr:cNvSpPr/>
      </xdr:nvSpPr>
      <xdr:spPr>
        <a:xfrm rot="10800000" flipV="1">
          <a:off x="7543786" y="180976"/>
          <a:ext cx="4457711" cy="457199"/>
        </a:xfrm>
        <a:prstGeom prst="homePlate">
          <a:avLst>
            <a:gd name="adj" fmla="val 0"/>
          </a:avLst>
        </a:prstGeom>
        <a:solidFill>
          <a:schemeClr val="accent4">
            <a:lumMod val="40000"/>
            <a:lumOff val="60000"/>
          </a:schemeClr>
        </a:solidFill>
        <a:ln cmpd="sng">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Note</a:t>
          </a:r>
          <a:r>
            <a:rPr lang="en-US" sz="1100" b="1">
              <a:solidFill>
                <a:sysClr val="windowText" lastClr="000000"/>
              </a:solidFill>
              <a:effectLst/>
              <a:latin typeface="+mn-lt"/>
              <a:ea typeface="+mn-ea"/>
              <a:cs typeface="+mn-cs"/>
            </a:rPr>
            <a:t>:</a:t>
          </a:r>
          <a:r>
            <a:rPr lang="en-US" sz="1100" b="1" baseline="0">
              <a:solidFill>
                <a:sysClr val="windowText" lastClr="000000"/>
              </a:solidFill>
              <a:effectLst/>
              <a:latin typeface="+mn-lt"/>
              <a:ea typeface="+mn-ea"/>
              <a:cs typeface="+mn-cs"/>
            </a:rPr>
            <a:t> All editable fields are highlighted in blue. If applicable, information will auto-populate in other worksheets within this invoice.</a:t>
          </a:r>
          <a:endParaRPr lang="en-US">
            <a:solidFill>
              <a:sysClr val="windowText" lastClr="000000"/>
            </a:solidFill>
            <a:effectLst/>
          </a:endParaRPr>
        </a:p>
      </xdr:txBody>
    </xdr:sp>
    <xdr:clientData/>
  </xdr:twoCellAnchor>
  <xdr:twoCellAnchor>
    <xdr:from>
      <xdr:col>15</xdr:col>
      <xdr:colOff>95247</xdr:colOff>
      <xdr:row>3</xdr:row>
      <xdr:rowOff>104775</xdr:rowOff>
    </xdr:from>
    <xdr:to>
      <xdr:col>22</xdr:col>
      <xdr:colOff>504824</xdr:colOff>
      <xdr:row>5</xdr:row>
      <xdr:rowOff>104775</xdr:rowOff>
    </xdr:to>
    <xdr:sp macro="" textlink="">
      <xdr:nvSpPr>
        <xdr:cNvPr id="10" name="Pentagon 9"/>
        <xdr:cNvSpPr/>
      </xdr:nvSpPr>
      <xdr:spPr>
        <a:xfrm rot="10800000" flipV="1">
          <a:off x="7543797" y="781050"/>
          <a:ext cx="4676777" cy="381000"/>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Invoice</a:t>
          </a:r>
          <a:r>
            <a:rPr lang="en-US" sz="1100" b="1" baseline="0">
              <a:solidFill>
                <a:sysClr val="windowText" lastClr="000000"/>
              </a:solidFill>
              <a:effectLst/>
              <a:latin typeface="+mn-lt"/>
              <a:ea typeface="+mn-ea"/>
              <a:cs typeface="+mn-cs"/>
            </a:rPr>
            <a:t> No. &amp; Period of Performance </a:t>
          </a:r>
          <a:r>
            <a:rPr lang="en-US" sz="1100" b="1" u="sng" baseline="0">
              <a:solidFill>
                <a:sysClr val="windowText" lastClr="000000"/>
              </a:solidFill>
              <a:effectLst/>
              <a:latin typeface="+mn-lt"/>
              <a:ea typeface="+mn-ea"/>
              <a:cs typeface="+mn-cs"/>
            </a:rPr>
            <a:t>must</a:t>
          </a:r>
          <a:r>
            <a:rPr lang="en-US" sz="1100" b="1" u="none" baseline="0">
              <a:solidFill>
                <a:sysClr val="windowText" lastClr="000000"/>
              </a:solidFill>
              <a:effectLst/>
              <a:latin typeface="+mn-lt"/>
              <a:ea typeface="+mn-ea"/>
              <a:cs typeface="+mn-cs"/>
            </a:rPr>
            <a:t> be entered. (Max. 15 characters)</a:t>
          </a:r>
          <a:endParaRPr lang="en-US">
            <a:solidFill>
              <a:sysClr val="windowText" lastClr="000000"/>
            </a:solidFill>
            <a:effectLst/>
          </a:endParaRPr>
        </a:p>
      </xdr:txBody>
    </xdr:sp>
    <xdr:clientData/>
  </xdr:twoCellAnchor>
  <xdr:twoCellAnchor>
    <xdr:from>
      <xdr:col>15</xdr:col>
      <xdr:colOff>85701</xdr:colOff>
      <xdr:row>17</xdr:row>
      <xdr:rowOff>142877</xdr:rowOff>
    </xdr:from>
    <xdr:to>
      <xdr:col>22</xdr:col>
      <xdr:colOff>238122</xdr:colOff>
      <xdr:row>20</xdr:row>
      <xdr:rowOff>9525</xdr:rowOff>
    </xdr:to>
    <xdr:sp macro="" textlink="">
      <xdr:nvSpPr>
        <xdr:cNvPr id="12" name="Pentagon 11"/>
        <xdr:cNvSpPr/>
      </xdr:nvSpPr>
      <xdr:spPr>
        <a:xfrm rot="10800000" flipV="1">
          <a:off x="7534251" y="3505202"/>
          <a:ext cx="4419621" cy="438148"/>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If an item does </a:t>
          </a:r>
          <a:r>
            <a:rPr lang="en-US" sz="1100" b="1" i="1" baseline="0">
              <a:solidFill>
                <a:sysClr val="windowText" lastClr="000000"/>
              </a:solidFill>
              <a:effectLst/>
              <a:latin typeface="+mn-lt"/>
              <a:ea typeface="+mn-ea"/>
              <a:cs typeface="+mn-cs"/>
            </a:rPr>
            <a:t>not</a:t>
          </a:r>
          <a:r>
            <a:rPr lang="en-US" sz="1100" b="1" baseline="0">
              <a:solidFill>
                <a:sysClr val="windowText" lastClr="000000"/>
              </a:solidFill>
              <a:effectLst/>
              <a:latin typeface="+mn-lt"/>
              <a:ea typeface="+mn-ea"/>
              <a:cs typeface="+mn-cs"/>
            </a:rPr>
            <a:t> apply to your contract, enter </a:t>
          </a:r>
          <a:r>
            <a:rPr lang="en-US" sz="1100" b="1" i="0" baseline="0">
              <a:solidFill>
                <a:sysClr val="windowText" lastClr="000000"/>
              </a:solidFill>
              <a:effectLst/>
              <a:latin typeface="+mn-lt"/>
              <a:ea typeface="+mn-ea"/>
              <a:cs typeface="+mn-cs"/>
            </a:rPr>
            <a:t>zero (0) </a:t>
          </a:r>
          <a:r>
            <a:rPr lang="en-US" sz="1100" b="1" baseline="0">
              <a:solidFill>
                <a:sysClr val="windowText" lastClr="000000"/>
              </a:solidFill>
              <a:effectLst/>
              <a:latin typeface="+mn-lt"/>
              <a:ea typeface="+mn-ea"/>
              <a:cs typeface="+mn-cs"/>
            </a:rPr>
            <a:t>in that field.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(i.e., Progressive/Fixed Fee, Hourly/Unit, Reimbursables, Retention %)</a:t>
          </a:r>
          <a:endParaRPr lang="en-US">
            <a:solidFill>
              <a:sysClr val="windowText" lastClr="000000"/>
            </a:solidFill>
            <a:effectLst/>
          </a:endParaRPr>
        </a:p>
      </xdr:txBody>
    </xdr:sp>
    <xdr:clientData/>
  </xdr:twoCellAnchor>
  <xdr:twoCellAnchor>
    <xdr:from>
      <xdr:col>15</xdr:col>
      <xdr:colOff>104773</xdr:colOff>
      <xdr:row>25</xdr:row>
      <xdr:rowOff>0</xdr:rowOff>
    </xdr:from>
    <xdr:to>
      <xdr:col>23</xdr:col>
      <xdr:colOff>514349</xdr:colOff>
      <xdr:row>33</xdr:row>
      <xdr:rowOff>38101</xdr:rowOff>
    </xdr:to>
    <xdr:sp macro="" textlink="">
      <xdr:nvSpPr>
        <xdr:cNvPr id="14" name="Pentagon 13"/>
        <xdr:cNvSpPr/>
      </xdr:nvSpPr>
      <xdr:spPr>
        <a:xfrm rot="10800000" flipV="1">
          <a:off x="7639048" y="4914900"/>
          <a:ext cx="5286376" cy="1685926"/>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Complete all applicable Data Entry worksheets based on the Contract/Task Order Type:</a:t>
          </a:r>
        </a:p>
        <a:p>
          <a:pPr marL="0" marR="0" lvl="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    • </a:t>
          </a:r>
          <a:r>
            <a:rPr lang="en-US" b="1">
              <a:solidFill>
                <a:sysClr val="windowText" lastClr="000000"/>
              </a:solidFill>
              <a:effectLst/>
            </a:rPr>
            <a:t>Progressive</a:t>
          </a:r>
          <a:r>
            <a:rPr lang="en-US" b="1" baseline="0">
              <a:solidFill>
                <a:sysClr val="windowText" lastClr="000000"/>
              </a:solidFill>
              <a:effectLst/>
            </a:rPr>
            <a:t>/</a:t>
          </a:r>
          <a:r>
            <a:rPr lang="en-US" b="1">
              <a:solidFill>
                <a:sysClr val="windowText" lastClr="000000"/>
              </a:solidFill>
              <a:effectLst/>
            </a:rPr>
            <a:t>Fixed Fee (</a:t>
          </a:r>
          <a:r>
            <a:rPr lang="en-US" b="1">
              <a:solidFill>
                <a:schemeClr val="accent1">
                  <a:lumMod val="75000"/>
                </a:schemeClr>
              </a:solidFill>
              <a:effectLst/>
            </a:rPr>
            <a:t>Blue</a:t>
          </a:r>
          <a:r>
            <a:rPr lang="en-US" b="1" baseline="0">
              <a:solidFill>
                <a:schemeClr val="accent1">
                  <a:lumMod val="75000"/>
                </a:schemeClr>
              </a:solidFill>
              <a:effectLst/>
            </a:rPr>
            <a:t>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Hourly/Unit (</a:t>
          </a:r>
          <a:r>
            <a:rPr lang="en-US" b="1" baseline="0">
              <a:solidFill>
                <a:schemeClr val="accent6">
                  <a:lumMod val="50000"/>
                </a:schemeClr>
              </a:solidFill>
              <a:effectLst/>
            </a:rPr>
            <a:t>Green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Reimbursables (</a:t>
          </a:r>
          <a:r>
            <a:rPr lang="en-US" b="1" baseline="0">
              <a:solidFill>
                <a:schemeClr val="accent2">
                  <a:lumMod val="75000"/>
                </a:schemeClr>
              </a:solidFill>
              <a:effectLst/>
            </a:rPr>
            <a:t>Orange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 Release of Retention (</a:t>
          </a:r>
          <a:r>
            <a:rPr lang="en-US" sz="1100" b="1" baseline="0">
              <a:solidFill>
                <a:srgbClr val="990033"/>
              </a:solidFill>
              <a:effectLst/>
              <a:latin typeface="+mn-lt"/>
              <a:ea typeface="+mn-ea"/>
              <a:cs typeface="+mn-cs"/>
            </a:rPr>
            <a:t>Red Tab</a:t>
          </a:r>
          <a:r>
            <a:rPr lang="en-US" sz="1100" b="1" baseline="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a:t>
          </a:r>
          <a:r>
            <a:rPr lang="en-US" sz="1100" b="1" baseline="0">
              <a:solidFill>
                <a:srgbClr val="FF0000"/>
              </a:solidFill>
              <a:effectLst/>
              <a:latin typeface="+mn-lt"/>
              <a:ea typeface="+mn-ea"/>
              <a:cs typeface="+mn-cs"/>
            </a:rPr>
            <a:t>Retention must be tracked, beginning with the initial invoice.</a:t>
          </a:r>
          <a:endParaRPr lang="en-US">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1"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Monthly Progress Report (</a:t>
          </a:r>
          <a:r>
            <a:rPr lang="en-US" b="1" baseline="0">
              <a:solidFill>
                <a:schemeClr val="tx1">
                  <a:lumMod val="50000"/>
                  <a:lumOff val="50000"/>
                </a:schemeClr>
              </a:solidFill>
              <a:effectLst/>
            </a:rPr>
            <a:t>Gray tab</a:t>
          </a:r>
          <a:r>
            <a:rPr lang="en-US" b="1" baseline="0">
              <a:solidFill>
                <a:sysClr val="windowText" lastClr="000000"/>
              </a:solidFill>
              <a:effectLst/>
            </a:rPr>
            <a:t>) is required for </a:t>
          </a:r>
          <a:r>
            <a:rPr lang="en-US" b="1" u="sng" baseline="0">
              <a:solidFill>
                <a:sysClr val="windowText" lastClr="000000"/>
              </a:solidFill>
              <a:effectLst/>
            </a:rPr>
            <a:t>all</a:t>
          </a:r>
          <a:r>
            <a:rPr lang="en-US" b="1" baseline="0">
              <a:solidFill>
                <a:sysClr val="windowText" lastClr="000000"/>
              </a:solidFill>
              <a:effectLst/>
            </a:rPr>
            <a:t> contacts.</a:t>
          </a:r>
          <a:endParaRPr lang="en-US" b="1">
            <a:solidFill>
              <a:sysClr val="windowText" lastClr="000000"/>
            </a:solidFill>
            <a:effectLst/>
          </a:endParaRPr>
        </a:p>
      </xdr:txBody>
    </xdr:sp>
    <xdr:clientData/>
  </xdr:twoCellAnchor>
  <xdr:twoCellAnchor>
    <xdr:from>
      <xdr:col>15</xdr:col>
      <xdr:colOff>95249</xdr:colOff>
      <xdr:row>15</xdr:row>
      <xdr:rowOff>152400</xdr:rowOff>
    </xdr:from>
    <xdr:to>
      <xdr:col>22</xdr:col>
      <xdr:colOff>257175</xdr:colOff>
      <xdr:row>17</xdr:row>
      <xdr:rowOff>28575</xdr:rowOff>
    </xdr:to>
    <xdr:sp macro="" textlink="">
      <xdr:nvSpPr>
        <xdr:cNvPr id="15" name="Pentagon 14"/>
        <xdr:cNvSpPr/>
      </xdr:nvSpPr>
      <xdr:spPr>
        <a:xfrm rot="10800000" flipV="1">
          <a:off x="7543799" y="3133725"/>
          <a:ext cx="4429126" cy="257175"/>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eaLnBrk="1" fontAlgn="auto" latinLnBrk="0" hangingPunct="1"/>
          <a:r>
            <a:rPr lang="en-US" sz="1100" b="1" baseline="0">
              <a:solidFill>
                <a:sysClr val="windowText" lastClr="000000"/>
              </a:solidFill>
              <a:effectLst/>
              <a:latin typeface="+mn-lt"/>
              <a:ea typeface="+mn-ea"/>
              <a:cs typeface="+mn-cs"/>
            </a:rPr>
            <a:t>All contract details </a:t>
          </a:r>
          <a:r>
            <a:rPr lang="en-US" sz="1100" b="1" u="sng" baseline="0">
              <a:solidFill>
                <a:sysClr val="windowText" lastClr="000000"/>
              </a:solidFill>
              <a:effectLst/>
              <a:latin typeface="+mn-lt"/>
              <a:ea typeface="+mn-ea"/>
              <a:cs typeface="+mn-cs"/>
            </a:rPr>
            <a:t>must</a:t>
          </a:r>
          <a:r>
            <a:rPr lang="en-US" sz="1100" b="1" baseline="0">
              <a:solidFill>
                <a:sysClr val="windowText" lastClr="000000"/>
              </a:solidFill>
              <a:effectLst/>
              <a:latin typeface="+mn-lt"/>
              <a:ea typeface="+mn-ea"/>
              <a:cs typeface="+mn-cs"/>
            </a:rPr>
            <a:t> be entered. Refer to your contract/task order.</a:t>
          </a:r>
          <a:r>
            <a:rPr lang="en-US" sz="1100" b="1" baseline="0">
              <a:solidFill>
                <a:schemeClr val="lt1"/>
              </a:solidFill>
              <a:effectLst/>
              <a:latin typeface="+mn-lt"/>
              <a:ea typeface="+mn-ea"/>
              <a:cs typeface="+mn-cs"/>
            </a:rPr>
            <a:t>.</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0</xdr:row>
      <xdr:rowOff>107950</xdr:rowOff>
    </xdr:from>
    <xdr:to>
      <xdr:col>15</xdr:col>
      <xdr:colOff>561980</xdr:colOff>
      <xdr:row>4</xdr:row>
      <xdr:rowOff>95250</xdr:rowOff>
    </xdr:to>
    <xdr:sp macro="" textlink="">
      <xdr:nvSpPr>
        <xdr:cNvPr id="4" name="Pentagon 3"/>
        <xdr:cNvSpPr/>
      </xdr:nvSpPr>
      <xdr:spPr>
        <a:xfrm rot="10800000" flipV="1">
          <a:off x="8724900" y="107950"/>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0</xdr:row>
      <xdr:rowOff>104775</xdr:rowOff>
    </xdr:from>
    <xdr:to>
      <xdr:col>14</xdr:col>
      <xdr:colOff>561980</xdr:colOff>
      <xdr:row>4</xdr:row>
      <xdr:rowOff>92075</xdr:rowOff>
    </xdr:to>
    <xdr:sp macro="" textlink="">
      <xdr:nvSpPr>
        <xdr:cNvPr id="3" name="Pentagon 2"/>
        <xdr:cNvSpPr/>
      </xdr:nvSpPr>
      <xdr:spPr>
        <a:xfrm rot="10800000" flipV="1">
          <a:off x="8705850" y="10477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0</xdr:row>
      <xdr:rowOff>123825</xdr:rowOff>
    </xdr:from>
    <xdr:to>
      <xdr:col>15</xdr:col>
      <xdr:colOff>19055</xdr:colOff>
      <xdr:row>4</xdr:row>
      <xdr:rowOff>111125</xdr:rowOff>
    </xdr:to>
    <xdr:sp macro="" textlink="">
      <xdr:nvSpPr>
        <xdr:cNvPr id="3" name="Pentagon 2"/>
        <xdr:cNvSpPr/>
      </xdr:nvSpPr>
      <xdr:spPr>
        <a:xfrm rot="10800000" flipV="1">
          <a:off x="8610600" y="12382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twoCellAnchor>
    <xdr:from>
      <xdr:col>8</xdr:col>
      <xdr:colOff>114291</xdr:colOff>
      <xdr:row>12</xdr:row>
      <xdr:rowOff>47623</xdr:rowOff>
    </xdr:from>
    <xdr:to>
      <xdr:col>19</xdr:col>
      <xdr:colOff>28572</xdr:colOff>
      <xdr:row>19</xdr:row>
      <xdr:rowOff>47624</xdr:rowOff>
    </xdr:to>
    <xdr:sp macro="" textlink="">
      <xdr:nvSpPr>
        <xdr:cNvPr id="5" name="Pentagon 4"/>
        <xdr:cNvSpPr/>
      </xdr:nvSpPr>
      <xdr:spPr>
        <a:xfrm rot="10800000" flipV="1">
          <a:off x="8562966" y="2438398"/>
          <a:ext cx="6619881" cy="1524001"/>
        </a:xfrm>
        <a:prstGeom prst="homePlate">
          <a:avLst/>
        </a:prstGeom>
        <a:solidFill>
          <a:srgbClr val="FF0000"/>
        </a:solidFill>
        <a:ln w="31750" cmpd="dbl">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5760" rtlCol="0" anchor="ctr" anchorCtr="0"/>
        <a:lstStyle/>
        <a:p>
          <a:pPr eaLnBrk="1" fontAlgn="auto" latinLnBrk="0" hangingPunct="1"/>
          <a:r>
            <a:rPr lang="en-US" sz="1100" b="1" u="sng" baseline="0">
              <a:solidFill>
                <a:schemeClr val="bg1"/>
              </a:solidFill>
              <a:effectLst/>
              <a:latin typeface="+mn-lt"/>
              <a:ea typeface="+mn-ea"/>
              <a:cs typeface="+mn-cs"/>
            </a:rPr>
            <a:t>IF CONTRACT CONTAINS RETENTION</a:t>
          </a:r>
          <a:r>
            <a:rPr lang="en-US" sz="1100" b="1" baseline="0">
              <a:solidFill>
                <a:schemeClr val="bg1"/>
              </a:solidFill>
              <a:effectLst/>
              <a:latin typeface="+mn-lt"/>
              <a:ea typeface="+mn-ea"/>
              <a:cs typeface="+mn-cs"/>
            </a:rPr>
            <a:t>:</a:t>
          </a:r>
          <a:endParaRPr lang="en-US" sz="1100" b="0" baseline="0">
            <a:solidFill>
              <a:schemeClr val="bg1"/>
            </a:solidFill>
            <a:effectLst/>
            <a:latin typeface="+mn-lt"/>
            <a:ea typeface="+mn-ea"/>
            <a:cs typeface="+mn-cs"/>
          </a:endParaRPr>
        </a:p>
        <a:p>
          <a:pPr eaLnBrk="1" fontAlgn="auto" latinLnBrk="0" hangingPunct="1"/>
          <a:r>
            <a:rPr lang="en-US" sz="1100" b="0" baseline="0">
              <a:solidFill>
                <a:schemeClr val="bg1"/>
              </a:solidFill>
              <a:effectLst/>
              <a:latin typeface="+mn-lt"/>
              <a:ea typeface="+mn-ea"/>
              <a:cs typeface="+mn-cs"/>
            </a:rPr>
            <a:t>1. Enter the </a:t>
          </a:r>
          <a:r>
            <a:rPr lang="en-US" sz="1100" b="1" baseline="0">
              <a:solidFill>
                <a:schemeClr val="bg1"/>
              </a:solidFill>
              <a:effectLst/>
              <a:latin typeface="+mn-lt"/>
              <a:ea typeface="+mn-ea"/>
              <a:cs typeface="+mn-cs"/>
            </a:rPr>
            <a:t>invoice number, period of performance, and retention amount withheld </a:t>
          </a:r>
          <a:r>
            <a:rPr lang="en-US" sz="1100" b="0" baseline="0">
              <a:solidFill>
                <a:schemeClr val="bg1"/>
              </a:solidFill>
              <a:effectLst/>
              <a:latin typeface="+mn-lt"/>
              <a:ea typeface="+mn-ea"/>
              <a:cs typeface="+mn-cs"/>
            </a:rPr>
            <a:t>for each </a:t>
          </a:r>
        </a:p>
        <a:p>
          <a:pPr eaLnBrk="1" fontAlgn="auto" latinLnBrk="0" hangingPunct="1"/>
          <a:r>
            <a:rPr lang="en-US" sz="1100" b="0" baseline="0">
              <a:solidFill>
                <a:schemeClr val="bg1"/>
              </a:solidFill>
              <a:effectLst/>
              <a:latin typeface="+mn-lt"/>
              <a:ea typeface="+mn-ea"/>
              <a:cs typeface="+mn-cs"/>
            </a:rPr>
            <a:t>     individual invoice for all past invoices and this current invoice (Columns A - C).</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bg1"/>
              </a:solidFill>
              <a:effectLst/>
              <a:latin typeface="+mn-lt"/>
              <a:ea typeface="+mn-ea"/>
              <a:cs typeface="+mn-cs"/>
            </a:rPr>
            <a:t>2. </a:t>
          </a:r>
          <a:r>
            <a:rPr lang="en-US" sz="1100" b="0" baseline="0">
              <a:solidFill>
                <a:schemeClr val="lt1"/>
              </a:solidFill>
              <a:effectLst/>
              <a:latin typeface="+mn-lt"/>
              <a:ea typeface="+mn-ea"/>
              <a:cs typeface="+mn-cs"/>
            </a:rPr>
            <a:t>Enter the amount of </a:t>
          </a:r>
          <a:r>
            <a:rPr lang="en-US" sz="1100" b="1" baseline="0">
              <a:solidFill>
                <a:schemeClr val="lt1"/>
              </a:solidFill>
              <a:effectLst/>
              <a:latin typeface="+mn-lt"/>
              <a:ea typeface="+mn-ea"/>
              <a:cs typeface="+mn-cs"/>
            </a:rPr>
            <a:t>Total Previously Released </a:t>
          </a:r>
          <a:r>
            <a:rPr lang="en-US" sz="1100" b="0" baseline="0">
              <a:solidFill>
                <a:schemeClr val="lt1"/>
              </a:solidFill>
              <a:effectLst/>
              <a:latin typeface="+mn-lt"/>
              <a:ea typeface="+mn-ea"/>
              <a:cs typeface="+mn-cs"/>
            </a:rPr>
            <a:t>retention in the Billing Summary, if applicable.</a:t>
          </a:r>
          <a:endParaRPr lang="en-US">
            <a:effectLst/>
          </a:endParaRPr>
        </a:p>
        <a:p>
          <a:pPr eaLnBrk="1" fontAlgn="auto" latinLnBrk="0" hangingPunct="1"/>
          <a:endParaRPr lang="en-US" sz="1100" b="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lt1"/>
              </a:solidFill>
              <a:effectLst/>
              <a:latin typeface="+mn-lt"/>
              <a:ea typeface="+mn-ea"/>
              <a:cs typeface="+mn-cs"/>
            </a:rPr>
            <a:t>BILLING FOR RELEASE OF RETENTION (IF APPLICABLE)</a:t>
          </a:r>
          <a:r>
            <a:rPr lang="en-US" sz="1100" b="1" baseline="0">
              <a:solidFill>
                <a:schemeClr val="lt1"/>
              </a:solidFill>
              <a:effectLst/>
              <a:latin typeface="+mn-lt"/>
              <a:ea typeface="+mn-ea"/>
              <a:cs typeface="+mn-cs"/>
            </a:rPr>
            <a:t>:</a:t>
          </a:r>
          <a:endParaRPr lang="en-US">
            <a:effectLst/>
          </a:endParaRPr>
        </a:p>
        <a:p>
          <a:pPr eaLnBrk="1" fontAlgn="auto" latinLnBrk="0" hangingPunct="1"/>
          <a:r>
            <a:rPr lang="en-US" sz="1100" b="0" baseline="0">
              <a:solidFill>
                <a:schemeClr val="bg1"/>
              </a:solidFill>
              <a:effectLst/>
              <a:latin typeface="+mn-lt"/>
              <a:ea typeface="+mn-ea"/>
              <a:cs typeface="+mn-cs"/>
            </a:rPr>
            <a:t>1. Enter the amount of </a:t>
          </a:r>
          <a:r>
            <a:rPr lang="en-US" sz="1100" b="1" baseline="0">
              <a:solidFill>
                <a:schemeClr val="bg1"/>
              </a:solidFill>
              <a:effectLst/>
              <a:latin typeface="+mn-lt"/>
              <a:ea typeface="+mn-ea"/>
              <a:cs typeface="+mn-cs"/>
            </a:rPr>
            <a:t>Total Previously Released </a:t>
          </a:r>
          <a:r>
            <a:rPr lang="en-US" sz="1100" b="0" baseline="0">
              <a:solidFill>
                <a:schemeClr val="lt1"/>
              </a:solidFill>
              <a:effectLst/>
              <a:latin typeface="+mn-lt"/>
              <a:ea typeface="+mn-ea"/>
              <a:cs typeface="+mn-cs"/>
            </a:rPr>
            <a:t>in the Billing Summary.</a:t>
          </a:r>
        </a:p>
        <a:p>
          <a:pPr eaLnBrk="1" fontAlgn="auto" latinLnBrk="0" hangingPunct="1"/>
          <a:r>
            <a:rPr lang="en-US" sz="1100" b="0" baseline="0">
              <a:solidFill>
                <a:schemeClr val="bg1"/>
              </a:solidFill>
              <a:effectLst/>
              <a:latin typeface="+mn-lt"/>
              <a:ea typeface="+mn-ea"/>
              <a:cs typeface="+mn-cs"/>
            </a:rPr>
            <a:t>2. Enter the amount of </a:t>
          </a:r>
          <a:r>
            <a:rPr lang="en-US" sz="1100" b="1" baseline="0">
              <a:solidFill>
                <a:schemeClr val="bg1"/>
              </a:solidFill>
              <a:effectLst/>
              <a:latin typeface="+mn-lt"/>
              <a:ea typeface="+mn-ea"/>
              <a:cs typeface="+mn-cs"/>
            </a:rPr>
            <a:t>Total Billed this Period </a:t>
          </a:r>
          <a:r>
            <a:rPr lang="en-US" sz="1100" b="0" baseline="0">
              <a:solidFill>
                <a:schemeClr val="bg1"/>
              </a:solidFill>
              <a:effectLst/>
              <a:latin typeface="+mn-lt"/>
              <a:ea typeface="+mn-ea"/>
              <a:cs typeface="+mn-cs"/>
            </a:rPr>
            <a:t>in the Billing Summary</a:t>
          </a:r>
          <a:r>
            <a:rPr lang="en-US" sz="1100" b="0" baseline="0">
              <a:solidFill>
                <a:schemeClr val="lt1"/>
              </a:solidFill>
              <a:effectLst/>
              <a:latin typeface="+mn-lt"/>
              <a:ea typeface="+mn-ea"/>
              <a:cs typeface="+mn-cs"/>
            </a:rPr>
            <a:t>. </a:t>
          </a:r>
          <a:endParaRPr lang="en-US" sz="1100" b="0" baseline="0">
            <a:solidFill>
              <a:schemeClr val="bg1"/>
            </a:solidFill>
            <a:effectLst/>
            <a:latin typeface="+mn-lt"/>
            <a:ea typeface="+mn-ea"/>
            <a:cs typeface="+mn-cs"/>
          </a:endParaRPr>
        </a:p>
      </xdr:txBody>
    </xdr:sp>
    <xdr:clientData/>
  </xdr:twoCellAnchor>
</xdr:wsDr>
</file>

<file path=xl/tables/table1.xml><?xml version="1.0" encoding="utf-8"?>
<table xmlns="http://schemas.openxmlformats.org/spreadsheetml/2006/main" id="2" name="Table2" displayName="Table2" ref="A25:I44" totalsRowShown="0" headerRowDxfId="67" headerRowBorderDxfId="66" tableBorderDxfId="65" totalsRowBorderDxfId="64">
  <tableColumns count="9">
    <tableColumn id="1" name="Scope of Work_x000a_Phase/Revision No." dataDxfId="63"/>
    <tableColumn id="2" name="Classification of Work / Milestone" dataDxfId="62"/>
    <tableColumn id="3" name="Authorized_x000a_Budget" dataDxfId="61"/>
    <tableColumn id="4" name="Current %_x000a_Completed" dataDxfId="60"/>
    <tableColumn id="5" name="Current Total_x000a_Billed to Date" dataDxfId="59">
      <calculatedColumnFormula>IF(C26&gt;0,ROUND(C26*D26,2),"")</calculatedColumnFormula>
    </tableColumn>
    <tableColumn id="6" name="Prior Total _x000a_Billed to Date" dataDxfId="58"/>
    <tableColumn id="7" name="Amount Billed _x000a_this Period" dataDxfId="57">
      <calculatedColumnFormula>IF(C26&gt;0,ROUND(E26-F26,2),"")</calculatedColumnFormula>
    </tableColumn>
    <tableColumn id="8" name="% Completed_x000a_This Period" dataDxfId="56">
      <calculatedColumnFormula>IF(C26&gt;0,G26/C26,"")</calculatedColumnFormula>
    </tableColumn>
    <tableColumn id="9" name="Amount Billed _x000a_this Period2" dataDxfId="55">
      <calculatedColumnFormula>IF(C26&gt;0,ROUND(E26-F26,2),"")</calculatedColumnFormula>
    </tableColumn>
  </tableColumns>
  <tableStyleInfo name="Table Style 1" showFirstColumn="0" showLastColumn="0" showRowStripes="1" showColumnStripes="0"/>
</table>
</file>

<file path=xl/tables/table2.xml><?xml version="1.0" encoding="utf-8"?>
<table xmlns="http://schemas.openxmlformats.org/spreadsheetml/2006/main" id="3" name="Table3" displayName="Table3" ref="A15:I21" totalsRowShown="0" headerRowDxfId="54" headerRowBorderDxfId="53" tableBorderDxfId="52" totalsRowBorderDxfId="51">
  <autoFilter ref="A15:I21"/>
  <tableColumns count="9">
    <tableColumn id="1" name="Scope of Work_x000a_Phase/Revision No." dataDxfId="50"/>
    <tableColumn id="2" name="Scope of Work Description_x000a_(Refer to Contract/Task Order)" dataDxfId="49"/>
    <tableColumn id="3" name="Authorized_x000a_Budget" dataDxfId="48">
      <calculatedColumnFormula>IF($A16="","",SUMIF($A$26:$A$44,$A16,$C$26:$C$44))</calculatedColumnFormula>
    </tableColumn>
    <tableColumn id="4" name="Current %_x000a_Completed" dataDxfId="47">
      <calculatedColumnFormula>IF($A16="","",E16/C16)</calculatedColumnFormula>
    </tableColumn>
    <tableColumn id="5" name="Current Total_x000a_Billed to Date" dataDxfId="46">
      <calculatedColumnFormula>IF($A16="","",$F16+$G16)</calculatedColumnFormula>
    </tableColumn>
    <tableColumn id="6" name="Prior Total _x000a_Billed to Date" dataDxfId="45">
      <calculatedColumnFormula>IF($A16="","",SUMIF($A$26:$A$44,$A16,$F$26:$F$44))</calculatedColumnFormula>
    </tableColumn>
    <tableColumn id="7" name="Amount Billed _x000a_this Period" dataDxfId="44">
      <calculatedColumnFormula>IF($A16="","",SUMIF($A$26:$A$44,$A16,$G$26:$G$44))</calculatedColumnFormula>
    </tableColumn>
    <tableColumn id="8" name="% Completed_x000a_This Period" dataDxfId="43">
      <calculatedColumnFormula>IF($A16="","",G16/C16)</calculatedColumnFormula>
    </tableColumn>
    <tableColumn id="9" name="Amount Billed _x000a_this Period2" dataDxfId="42"/>
  </tableColumns>
  <tableStyleInfo name="Table Style 1" showFirstColumn="0" showLastColumn="0" showRowStripes="1" showColumnStripes="0"/>
</table>
</file>

<file path=xl/tables/table3.xml><?xml version="1.0" encoding="utf-8"?>
<table xmlns="http://schemas.openxmlformats.org/spreadsheetml/2006/main" id="5" name="Table5" displayName="Table5" ref="A15:G21" totalsRowShown="0" headerRowDxfId="32" dataDxfId="30" headerRowBorderDxfId="31" tableBorderDxfId="29" totalsRowBorderDxfId="28">
  <tableColumns count="7">
    <tableColumn id="1" name="Scope of Work/Service Type_x000a_(Refer to Contract/Task Order)" dataDxfId="27"/>
    <tableColumn id="2" name="Authorized Budget" dataDxfId="26"/>
    <tableColumn id="3" name="Prior Total _x000a_Billed to Date" dataDxfId="25"/>
    <tableColumn id="4" name="Total Billed _x000a_This Period" dataDxfId="24">
      <calculatedColumnFormula>SUMIF($B$27:$B$41,$A16,$G$27:$G$41)</calculatedColumnFormula>
    </tableColumn>
    <tableColumn id="5" name="Current Total_x000a_Billed to Date" dataDxfId="23">
      <calculatedColumnFormula>C16+D16</calculatedColumnFormula>
    </tableColumn>
    <tableColumn id="6" name="Total Amount_x000a_Remaining" dataDxfId="22">
      <calculatedColumnFormula>B16-E16</calculatedColumnFormula>
    </tableColumn>
    <tableColumn id="7" name="Total %_x000a_Remaining" dataDxfId="21">
      <calculatedColumnFormula>IF(B16=0,0,F16/B16)</calculatedColumnFormula>
    </tableColumn>
  </tableColumns>
  <tableStyleInfo name="Table Style 1" showFirstColumn="0" showLastColumn="0" showRowStripes="1" showColumnStripes="0"/>
</table>
</file>

<file path=xl/tables/table4.xml><?xml version="1.0" encoding="utf-8"?>
<table xmlns="http://schemas.openxmlformats.org/spreadsheetml/2006/main" id="1" name="Table1" displayName="Table1" ref="A26:H41" totalsRowShown="0" headerRowDxfId="20" tableBorderDxfId="19">
  <autoFilter ref="A26:H41"/>
  <tableColumns count="8">
    <tableColumn id="1" name="Date" dataDxfId="18"/>
    <tableColumn id="2" name="Scope of Work/_x000a_Service Type" dataDxfId="17"/>
    <tableColumn id="3" name="Description of Unit / Classification of Work" dataDxfId="16"/>
    <tableColumn id="4" name="Employee / _x000a_Inspector Name" dataDxfId="15"/>
    <tableColumn id="5" name="Rate" dataDxfId="14"/>
    <tableColumn id="6" name="Hours / Units" dataDxfId="13"/>
    <tableColumn id="7" name="Amount Billed _x000a_This Period" dataDxfId="12">
      <calculatedColumnFormula>IF(E27&gt;0,ROUND(E27*F27,2),"")</calculatedColumnFormula>
    </tableColumn>
    <tableColumn id="8" name="Amount Billed _x000a_This Period2" dataDxfId="11">
      <calculatedColumnFormula>IF(E27&gt;0,ROUND(E27*F27,2),"")</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Q47"/>
  <sheetViews>
    <sheetView showGridLines="0" tabSelected="1" view="pageBreakPreview" zoomScaleNormal="100" zoomScaleSheetLayoutView="100" workbookViewId="0">
      <selection activeCell="C3" sqref="C3:H3"/>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249" t="s">
        <v>9</v>
      </c>
      <c r="B1" s="249"/>
      <c r="C1" s="249"/>
      <c r="D1" s="249"/>
      <c r="E1" s="249"/>
      <c r="F1" s="249"/>
      <c r="G1" s="249"/>
      <c r="H1" s="249"/>
      <c r="I1" s="249"/>
      <c r="J1" s="249"/>
      <c r="K1" s="249"/>
      <c r="L1" s="249"/>
      <c r="M1" s="249"/>
      <c r="N1" s="249"/>
      <c r="O1" s="249"/>
    </row>
    <row r="3" spans="1:17" ht="15" customHeight="1" x14ac:dyDescent="0.25">
      <c r="A3" s="3" t="s">
        <v>3</v>
      </c>
      <c r="B3" s="4"/>
      <c r="C3" s="250"/>
      <c r="D3" s="250"/>
      <c r="E3" s="250"/>
      <c r="F3" s="250"/>
      <c r="G3" s="250"/>
      <c r="H3" s="250"/>
      <c r="I3" s="10"/>
      <c r="J3" s="3" t="s">
        <v>16</v>
      </c>
      <c r="M3" s="251"/>
      <c r="N3" s="251"/>
      <c r="O3" s="251"/>
      <c r="P3" s="7"/>
      <c r="Q3" s="7"/>
    </row>
    <row r="4" spans="1:17" ht="15" customHeight="1" x14ac:dyDescent="0.25">
      <c r="A4" s="1" t="s">
        <v>2</v>
      </c>
      <c r="C4" s="245"/>
      <c r="D4" s="245"/>
      <c r="E4" s="245"/>
      <c r="F4" s="245"/>
      <c r="G4" s="245"/>
      <c r="H4" s="245"/>
      <c r="I4" s="11"/>
      <c r="J4" s="11"/>
      <c r="P4" s="7"/>
      <c r="Q4" s="7"/>
    </row>
    <row r="5" spans="1:17" x14ac:dyDescent="0.25">
      <c r="A5" s="1" t="s">
        <v>0</v>
      </c>
      <c r="C5" s="245"/>
      <c r="D5" s="245"/>
      <c r="E5" s="245"/>
      <c r="F5" s="245"/>
      <c r="G5" s="245"/>
      <c r="H5" s="245"/>
      <c r="I5" s="11"/>
      <c r="J5" s="3" t="s">
        <v>94</v>
      </c>
      <c r="L5" s="3"/>
      <c r="M5" s="247"/>
      <c r="N5" s="247"/>
      <c r="O5" s="247"/>
    </row>
    <row r="6" spans="1:17" x14ac:dyDescent="0.25">
      <c r="A6" s="1" t="s">
        <v>1</v>
      </c>
      <c r="C6" s="245"/>
      <c r="D6" s="245"/>
      <c r="E6" s="245"/>
      <c r="F6" s="245"/>
      <c r="G6" s="245"/>
      <c r="H6" s="245"/>
      <c r="I6" s="11"/>
      <c r="J6" s="246" t="s">
        <v>95</v>
      </c>
      <c r="K6" s="246"/>
      <c r="L6" s="246"/>
      <c r="M6" s="20"/>
      <c r="N6" s="9" t="s">
        <v>25</v>
      </c>
      <c r="O6" s="20"/>
    </row>
    <row r="7" spans="1:17" x14ac:dyDescent="0.25">
      <c r="I7" s="43"/>
      <c r="J7" s="248" t="s">
        <v>96</v>
      </c>
      <c r="K7" s="248"/>
      <c r="L7" s="248"/>
    </row>
    <row r="9" spans="1:17" ht="15.75" thickBot="1" x14ac:dyDescent="0.3"/>
    <row r="10" spans="1:17" ht="15.75" thickBot="1" x14ac:dyDescent="0.3">
      <c r="A10" s="254" t="s">
        <v>4</v>
      </c>
      <c r="B10" s="255"/>
      <c r="C10" s="255"/>
      <c r="D10" s="256"/>
      <c r="F10" s="254" t="s">
        <v>88</v>
      </c>
      <c r="G10" s="255"/>
      <c r="H10" s="255"/>
      <c r="I10" s="255"/>
      <c r="J10" s="255"/>
      <c r="K10" s="255"/>
      <c r="L10" s="255"/>
      <c r="M10" s="255"/>
      <c r="N10" s="255"/>
      <c r="O10" s="256"/>
    </row>
    <row r="11" spans="1:17" x14ac:dyDescent="0.25">
      <c r="A11" s="1" t="s">
        <v>6</v>
      </c>
      <c r="F11" s="1" t="s">
        <v>12</v>
      </c>
      <c r="G11" s="5"/>
      <c r="H11" s="257"/>
      <c r="I11" s="257"/>
      <c r="J11" s="257"/>
      <c r="K11" s="257"/>
      <c r="L11" s="257"/>
      <c r="M11" s="257"/>
      <c r="N11" s="257"/>
      <c r="O11" s="257"/>
    </row>
    <row r="12" spans="1:17" x14ac:dyDescent="0.25">
      <c r="A12" s="1" t="s">
        <v>5</v>
      </c>
      <c r="F12" s="1" t="s">
        <v>13</v>
      </c>
      <c r="G12" s="1"/>
      <c r="H12" s="258"/>
      <c r="I12" s="258"/>
      <c r="J12" s="258"/>
      <c r="K12" s="258"/>
      <c r="L12" s="258"/>
      <c r="M12" s="258"/>
      <c r="N12" s="258"/>
      <c r="O12" s="258"/>
    </row>
    <row r="13" spans="1:17" ht="15" customHeight="1" x14ac:dyDescent="0.25">
      <c r="A13" s="1" t="s">
        <v>7</v>
      </c>
      <c r="F13" s="1" t="s">
        <v>14</v>
      </c>
      <c r="G13" s="1"/>
      <c r="H13" s="261"/>
      <c r="I13" s="261"/>
      <c r="J13" s="261"/>
      <c r="K13" s="261"/>
      <c r="L13" s="261"/>
      <c r="M13" s="261"/>
      <c r="N13" s="261"/>
      <c r="O13" s="261"/>
    </row>
    <row r="14" spans="1:17" x14ac:dyDescent="0.25">
      <c r="A14" s="1" t="s">
        <v>8</v>
      </c>
      <c r="F14" s="1"/>
      <c r="G14" s="1"/>
      <c r="H14" s="262"/>
      <c r="I14" s="262"/>
      <c r="J14" s="262"/>
      <c r="K14" s="262"/>
      <c r="L14" s="262"/>
      <c r="M14" s="262"/>
      <c r="N14" s="262"/>
      <c r="O14" s="262"/>
    </row>
    <row r="15" spans="1:17" x14ac:dyDescent="0.25">
      <c r="A15" s="1"/>
      <c r="F15" s="5" t="s">
        <v>10</v>
      </c>
      <c r="G15" s="5"/>
      <c r="H15" s="259"/>
      <c r="I15" s="259"/>
      <c r="J15" s="259"/>
      <c r="K15" s="260" t="s">
        <v>11</v>
      </c>
      <c r="L15" s="260"/>
      <c r="M15" s="259"/>
      <c r="N15" s="259"/>
      <c r="O15" s="259"/>
    </row>
    <row r="17" spans="1:15" ht="15.75" thickBot="1" x14ac:dyDescent="0.3">
      <c r="F17" s="5" t="s">
        <v>19</v>
      </c>
      <c r="G17" s="8"/>
      <c r="J17" s="252"/>
      <c r="K17" s="252"/>
      <c r="L17" s="252"/>
      <c r="M17" s="253"/>
      <c r="N17" s="253"/>
    </row>
    <row r="18" spans="1:15" ht="15.75" thickBot="1" x14ac:dyDescent="0.3">
      <c r="F18" s="5" t="s">
        <v>20</v>
      </c>
      <c r="G18" s="8"/>
      <c r="J18" s="263">
        <f>J19+J20+J21</f>
        <v>0</v>
      </c>
      <c r="K18" s="264"/>
      <c r="L18" s="265"/>
    </row>
    <row r="19" spans="1:15" x14ac:dyDescent="0.25">
      <c r="F19" s="246" t="s">
        <v>60</v>
      </c>
      <c r="G19" s="246"/>
      <c r="H19" s="246"/>
      <c r="I19" s="246"/>
      <c r="J19" s="277"/>
      <c r="K19" s="277"/>
      <c r="L19" s="277"/>
    </row>
    <row r="20" spans="1:15" x14ac:dyDescent="0.25">
      <c r="F20" s="246" t="s">
        <v>61</v>
      </c>
      <c r="G20" s="246"/>
      <c r="H20" s="246"/>
      <c r="I20" s="246"/>
      <c r="J20" s="278"/>
      <c r="K20" s="278"/>
      <c r="L20" s="278"/>
    </row>
    <row r="21" spans="1:15" x14ac:dyDescent="0.25">
      <c r="F21" s="246" t="s">
        <v>62</v>
      </c>
      <c r="G21" s="246"/>
      <c r="H21" s="246"/>
      <c r="I21" s="246"/>
      <c r="J21" s="278"/>
      <c r="K21" s="278"/>
      <c r="L21" s="278"/>
    </row>
    <row r="22" spans="1:15" x14ac:dyDescent="0.25">
      <c r="F22" s="5" t="s">
        <v>24</v>
      </c>
      <c r="G22" s="8"/>
      <c r="J22" s="266"/>
      <c r="K22" s="266"/>
      <c r="L22" s="266"/>
      <c r="M22" t="s">
        <v>15</v>
      </c>
    </row>
    <row r="25" spans="1:15" ht="15.75" thickBot="1" x14ac:dyDescent="0.3"/>
    <row r="26" spans="1:15" ht="15.75" thickBot="1" x14ac:dyDescent="0.3">
      <c r="A26" s="18" t="s">
        <v>63</v>
      </c>
      <c r="B26" s="19"/>
      <c r="C26" s="19"/>
      <c r="D26" s="19"/>
      <c r="E26" s="19"/>
      <c r="F26" s="19"/>
      <c r="G26" s="19"/>
      <c r="H26" s="19"/>
      <c r="I26" s="19"/>
      <c r="J26" s="19"/>
      <c r="K26" s="19"/>
      <c r="L26" s="19"/>
      <c r="M26" s="267"/>
      <c r="N26" s="267"/>
      <c r="O26" s="268"/>
    </row>
    <row r="27" spans="1:15" ht="30" customHeight="1" x14ac:dyDescent="0.25">
      <c r="A27" s="269" t="s">
        <v>56</v>
      </c>
      <c r="B27" s="270"/>
      <c r="C27" s="271" t="s">
        <v>29</v>
      </c>
      <c r="D27" s="272"/>
      <c r="E27" s="273" t="s">
        <v>107</v>
      </c>
      <c r="F27" s="272"/>
      <c r="G27" s="273" t="s">
        <v>108</v>
      </c>
      <c r="H27" s="274"/>
      <c r="I27" s="275" t="s">
        <v>59</v>
      </c>
      <c r="J27" s="272"/>
      <c r="K27" s="273" t="str">
        <f>"Retention This Period ("&amp;J22&amp;"%)"</f>
        <v>Retention This Period (%)</v>
      </c>
      <c r="L27" s="272"/>
      <c r="M27" s="273" t="s">
        <v>18</v>
      </c>
      <c r="N27" s="272"/>
      <c r="O27" s="276"/>
    </row>
    <row r="28" spans="1:15" ht="20.100000000000001" customHeight="1" x14ac:dyDescent="0.25">
      <c r="A28" s="294" t="s">
        <v>57</v>
      </c>
      <c r="B28" s="295"/>
      <c r="C28" s="298">
        <f>J19</f>
        <v>0</v>
      </c>
      <c r="D28" s="299"/>
      <c r="E28" s="279">
        <f>'Progressive-Fixed Fee'!E45</f>
        <v>0</v>
      </c>
      <c r="F28" s="293"/>
      <c r="G28" s="279">
        <f>IF('Progressive-Fixed Fee'!$C$47="",C28-E28,"ERROR - See tab")</f>
        <v>0</v>
      </c>
      <c r="H28" s="280"/>
      <c r="I28" s="300">
        <f>'Progressive-Fixed Fee'!G51</f>
        <v>0</v>
      </c>
      <c r="J28" s="293"/>
      <c r="K28" s="279">
        <f>'Progressive-Fixed Fee'!G52</f>
        <v>0</v>
      </c>
      <c r="L28" s="293"/>
      <c r="M28" s="279">
        <f>'Progressive-Fixed Fee'!G53</f>
        <v>0</v>
      </c>
      <c r="N28" s="280"/>
      <c r="O28" s="281"/>
    </row>
    <row r="29" spans="1:15" x14ac:dyDescent="0.25">
      <c r="A29" s="296"/>
      <c r="B29" s="297"/>
      <c r="C29" s="282"/>
      <c r="D29" s="283"/>
      <c r="E29" s="284" t="str">
        <f>IF(C28=0,"",E28/$C28)</f>
        <v/>
      </c>
      <c r="F29" s="285"/>
      <c r="G29" s="284" t="str">
        <f>IF(C28=0,"",G28/$C28)</f>
        <v/>
      </c>
      <c r="H29" s="286"/>
      <c r="I29" s="287" t="str">
        <f>IF(C28=0,"",I28/$C28)</f>
        <v/>
      </c>
      <c r="J29" s="285"/>
      <c r="K29" s="288"/>
      <c r="L29" s="289"/>
      <c r="M29" s="290"/>
      <c r="N29" s="291"/>
      <c r="O29" s="292"/>
    </row>
    <row r="30" spans="1:15" ht="8.1" customHeight="1" x14ac:dyDescent="0.25">
      <c r="A30" s="21"/>
      <c r="B30" s="22"/>
      <c r="C30" s="22"/>
      <c r="D30" s="22"/>
      <c r="E30" s="22"/>
      <c r="F30" s="22"/>
      <c r="G30" s="22"/>
      <c r="H30" s="22"/>
      <c r="I30" s="22"/>
      <c r="J30" s="22"/>
      <c r="K30" s="22"/>
      <c r="L30" s="22"/>
      <c r="M30" s="23"/>
      <c r="N30" s="23"/>
      <c r="O30" s="24"/>
    </row>
    <row r="31" spans="1:15" ht="20.100000000000001" customHeight="1" x14ac:dyDescent="0.25">
      <c r="A31" s="294" t="s">
        <v>58</v>
      </c>
      <c r="B31" s="295"/>
      <c r="C31" s="298">
        <f>J20</f>
        <v>0</v>
      </c>
      <c r="D31" s="299"/>
      <c r="E31" s="279">
        <f>'Hourly-Unit'!E22</f>
        <v>0</v>
      </c>
      <c r="F31" s="301"/>
      <c r="G31" s="279">
        <f>IF('Hourly-Unit'!C24="",'Hourly-Unit'!F22,"ERROR - See tab")</f>
        <v>0</v>
      </c>
      <c r="H31" s="302"/>
      <c r="I31" s="300">
        <f>'Hourly-Unit'!G44</f>
        <v>0</v>
      </c>
      <c r="J31" s="293"/>
      <c r="K31" s="279">
        <f>'Hourly-Unit'!G45</f>
        <v>0</v>
      </c>
      <c r="L31" s="293"/>
      <c r="M31" s="279">
        <f>'Hourly-Unit'!G46</f>
        <v>0</v>
      </c>
      <c r="N31" s="280"/>
      <c r="O31" s="281"/>
    </row>
    <row r="32" spans="1:15" x14ac:dyDescent="0.25">
      <c r="A32" s="296"/>
      <c r="B32" s="297"/>
      <c r="C32" s="282"/>
      <c r="D32" s="283"/>
      <c r="E32" s="284" t="str">
        <f>IF(C31=0,"",E31/$C31)</f>
        <v/>
      </c>
      <c r="F32" s="285"/>
      <c r="G32" s="284" t="str">
        <f>IF(C31=0,"",G31/$C31)</f>
        <v/>
      </c>
      <c r="H32" s="286"/>
      <c r="I32" s="287" t="str">
        <f>IF(C31=0,"",I31/$C31)</f>
        <v/>
      </c>
      <c r="J32" s="285"/>
      <c r="K32" s="288"/>
      <c r="L32" s="289"/>
      <c r="M32" s="290"/>
      <c r="N32" s="291"/>
      <c r="O32" s="292"/>
    </row>
    <row r="33" spans="1:15" ht="8.1" customHeight="1" x14ac:dyDescent="0.25">
      <c r="A33" s="21"/>
      <c r="B33" s="22"/>
      <c r="C33" s="22"/>
      <c r="D33" s="22"/>
      <c r="E33" s="22"/>
      <c r="F33" s="22"/>
      <c r="G33" s="22"/>
      <c r="H33" s="22"/>
      <c r="I33" s="22"/>
      <c r="J33" s="22"/>
      <c r="K33" s="22"/>
      <c r="L33" s="22"/>
      <c r="M33" s="23"/>
      <c r="N33" s="23"/>
      <c r="O33" s="24"/>
    </row>
    <row r="34" spans="1:15" ht="20.100000000000001" customHeight="1" x14ac:dyDescent="0.25">
      <c r="A34" s="294" t="s">
        <v>17</v>
      </c>
      <c r="B34" s="295"/>
      <c r="C34" s="298">
        <f>J21</f>
        <v>0</v>
      </c>
      <c r="D34" s="299"/>
      <c r="E34" s="279">
        <f>Reimbursables!G17</f>
        <v>0</v>
      </c>
      <c r="F34" s="301"/>
      <c r="G34" s="279">
        <f>Reimbursables!I17</f>
        <v>0</v>
      </c>
      <c r="H34" s="305"/>
      <c r="I34" s="300">
        <f>Reimbursables!N52</f>
        <v>0</v>
      </c>
      <c r="J34" s="293"/>
      <c r="K34" s="326" t="s">
        <v>86</v>
      </c>
      <c r="L34" s="327"/>
      <c r="M34" s="279">
        <f>Reimbursables!N52</f>
        <v>0</v>
      </c>
      <c r="N34" s="280"/>
      <c r="O34" s="281"/>
    </row>
    <row r="35" spans="1:15" x14ac:dyDescent="0.25">
      <c r="A35" s="303"/>
      <c r="B35" s="304"/>
      <c r="C35" s="315"/>
      <c r="D35" s="316"/>
      <c r="E35" s="317" t="str">
        <f>IF(C34=0,"",E34/$C34)</f>
        <v/>
      </c>
      <c r="F35" s="318"/>
      <c r="G35" s="317" t="str">
        <f>IF(C34=0,"",G34/$C34)</f>
        <v/>
      </c>
      <c r="H35" s="319"/>
      <c r="I35" s="320" t="str">
        <f>IF(C34=0,"",I34/$C34)</f>
        <v/>
      </c>
      <c r="J35" s="318"/>
      <c r="K35" s="321"/>
      <c r="L35" s="322"/>
      <c r="M35" s="323"/>
      <c r="N35" s="324"/>
      <c r="O35" s="325"/>
    </row>
    <row r="36" spans="1:15" x14ac:dyDescent="0.25">
      <c r="A36" s="309" t="s">
        <v>110</v>
      </c>
      <c r="B36" s="310"/>
      <c r="C36" s="311">
        <f>SUM(C28:D34)</f>
        <v>0</v>
      </c>
      <c r="D36" s="311"/>
      <c r="E36" s="312">
        <f>E28+E31+E34</f>
        <v>0</v>
      </c>
      <c r="F36" s="313"/>
      <c r="G36" s="312">
        <f>G28+G31+G34</f>
        <v>0</v>
      </c>
      <c r="H36" s="314"/>
      <c r="I36" s="349">
        <f>I28+I31+I34</f>
        <v>0</v>
      </c>
      <c r="J36" s="313"/>
      <c r="K36" s="312">
        <f>K28+K31</f>
        <v>0</v>
      </c>
      <c r="L36" s="313"/>
      <c r="M36" s="350">
        <f>SUM(M28:O35)</f>
        <v>0</v>
      </c>
      <c r="N36" s="351"/>
      <c r="O36" s="352"/>
    </row>
    <row r="37" spans="1:15" ht="15.75" thickBot="1" x14ac:dyDescent="0.3">
      <c r="A37" s="70"/>
      <c r="B37" s="74"/>
      <c r="C37" s="71"/>
      <c r="D37" s="71"/>
      <c r="E37" s="359" t="str">
        <f>IF($C$36=0,"",E36/$C$36)</f>
        <v/>
      </c>
      <c r="F37" s="360"/>
      <c r="G37" s="359" t="str">
        <f>IF($C$36=0,"",G36/$C$36)</f>
        <v/>
      </c>
      <c r="H37" s="360"/>
      <c r="I37" s="361" t="str">
        <f>IF(C36=0,"",I36/$C36)</f>
        <v/>
      </c>
      <c r="J37" s="362"/>
      <c r="K37" s="72"/>
      <c r="L37" s="73"/>
      <c r="M37" s="363"/>
      <c r="N37" s="364"/>
      <c r="O37" s="365"/>
    </row>
    <row r="38" spans="1:15" ht="20.100000000000001" customHeight="1" x14ac:dyDescent="0.25">
      <c r="A38" s="303" t="s">
        <v>112</v>
      </c>
      <c r="B38" s="304"/>
      <c r="C38" s="306">
        <f>'Release of Retention'!A17</f>
        <v>0</v>
      </c>
      <c r="D38" s="307"/>
      <c r="E38" s="306">
        <f>'Release of Retention'!E17</f>
        <v>0</v>
      </c>
      <c r="F38" s="307"/>
      <c r="G38" s="306">
        <f>'Release of Retention'!F17</f>
        <v>0</v>
      </c>
      <c r="H38" s="308"/>
      <c r="I38" s="343">
        <f>'Release of Retention'!D17</f>
        <v>0</v>
      </c>
      <c r="J38" s="344"/>
      <c r="K38" s="345" t="s">
        <v>86</v>
      </c>
      <c r="L38" s="346"/>
      <c r="M38" s="306">
        <f>'Release of Retention'!D17</f>
        <v>0</v>
      </c>
      <c r="N38" s="347"/>
      <c r="O38" s="348"/>
    </row>
    <row r="39" spans="1:15" x14ac:dyDescent="0.25">
      <c r="A39" s="303"/>
      <c r="B39" s="304"/>
      <c r="C39" s="284" t="str">
        <f>IF($C$38=0,"","Retained to Date")</f>
        <v/>
      </c>
      <c r="D39" s="285"/>
      <c r="E39" s="284" t="str">
        <f>IF($C$38=0,"",E38/$C$38)</f>
        <v/>
      </c>
      <c r="F39" s="285"/>
      <c r="G39" s="284" t="str">
        <f>IF($C$38=0,"",G38/$C$38)</f>
        <v/>
      </c>
      <c r="H39" s="353"/>
      <c r="I39" s="286" t="str">
        <f>IF($C$38=0,"",I38/$C$38)</f>
        <v/>
      </c>
      <c r="J39" s="285"/>
      <c r="K39" s="354"/>
      <c r="L39" s="355"/>
      <c r="M39" s="356"/>
      <c r="N39" s="357"/>
      <c r="O39" s="358"/>
    </row>
    <row r="40" spans="1:15" s="6" customFormat="1" ht="30" customHeight="1" thickBot="1" x14ac:dyDescent="0.3">
      <c r="A40" s="68" t="s">
        <v>111</v>
      </c>
      <c r="B40" s="69"/>
      <c r="C40" s="329"/>
      <c r="D40" s="329"/>
      <c r="E40" s="329"/>
      <c r="F40" s="330"/>
      <c r="G40" s="329"/>
      <c r="H40" s="331"/>
      <c r="I40" s="332">
        <f>I28+I31+I34+I38</f>
        <v>0</v>
      </c>
      <c r="J40" s="333"/>
      <c r="K40" s="334">
        <f>K28+K31</f>
        <v>0</v>
      </c>
      <c r="L40" s="335"/>
      <c r="M40" s="336">
        <f>M36+M38</f>
        <v>0</v>
      </c>
      <c r="N40" s="336"/>
      <c r="O40" s="337"/>
    </row>
    <row r="41" spans="1:15" s="66" customFormat="1" ht="21.95" customHeight="1" thickTop="1" x14ac:dyDescent="0.25">
      <c r="A41" s="67" t="s">
        <v>109</v>
      </c>
      <c r="B41" s="64"/>
      <c r="C41" s="64"/>
      <c r="D41" s="64"/>
      <c r="E41" s="64"/>
      <c r="F41" s="64"/>
      <c r="G41" s="64"/>
      <c r="H41" s="64"/>
      <c r="I41" s="64"/>
      <c r="J41" s="64"/>
      <c r="K41" s="64"/>
      <c r="L41" s="64"/>
      <c r="M41" s="65"/>
      <c r="N41" s="65"/>
      <c r="O41" s="65"/>
    </row>
    <row r="42" spans="1:15" x14ac:dyDescent="0.25">
      <c r="A42" s="17"/>
      <c r="B42" s="17"/>
      <c r="C42" s="342" t="s">
        <v>81</v>
      </c>
      <c r="D42" s="342"/>
      <c r="E42" s="342"/>
      <c r="F42" s="342"/>
      <c r="G42" s="342"/>
      <c r="H42" s="342"/>
      <c r="I42" s="338">
        <f>I40</f>
        <v>0</v>
      </c>
      <c r="J42" s="338"/>
      <c r="N42" s="25"/>
      <c r="O42" s="25"/>
    </row>
    <row r="43" spans="1:15" s="6" customFormat="1" ht="20.100000000000001" customHeight="1" x14ac:dyDescent="0.25">
      <c r="B43" s="175" t="s">
        <v>93</v>
      </c>
      <c r="C43" s="341" t="str">
        <f>"TOTAL RETENTION THIS PERIOD   "&amp;$J$22&amp;"% "</f>
        <v xml:space="preserve">TOTAL RETENTION THIS PERIOD   % </v>
      </c>
      <c r="D43" s="341"/>
      <c r="E43" s="341"/>
      <c r="F43" s="341"/>
      <c r="G43" s="341"/>
      <c r="H43" s="341"/>
      <c r="I43" s="338">
        <f>K40</f>
        <v>0</v>
      </c>
      <c r="J43" s="338"/>
      <c r="N43" s="26"/>
      <c r="O43" s="26"/>
    </row>
    <row r="44" spans="1:15" s="6" customFormat="1" ht="20.100000000000001" customHeight="1" thickBot="1" x14ac:dyDescent="0.3">
      <c r="B44" s="176"/>
      <c r="C44" s="340" t="s">
        <v>79</v>
      </c>
      <c r="D44" s="340"/>
      <c r="E44" s="340"/>
      <c r="F44" s="340"/>
      <c r="G44" s="340"/>
      <c r="H44" s="340"/>
      <c r="I44" s="339">
        <f>I42-I43</f>
        <v>0</v>
      </c>
      <c r="J44" s="339"/>
      <c r="N44" s="26"/>
      <c r="O44" s="26"/>
    </row>
    <row r="45" spans="1:15" ht="15.75" thickTop="1" x14ac:dyDescent="0.25"/>
    <row r="47" spans="1:15" ht="18.75" x14ac:dyDescent="0.3">
      <c r="A47" s="328" t="s">
        <v>21</v>
      </c>
      <c r="B47" s="328"/>
      <c r="C47" s="328"/>
      <c r="D47" s="328"/>
      <c r="E47" s="328"/>
      <c r="F47" s="328"/>
      <c r="G47" s="328"/>
      <c r="H47" s="328"/>
      <c r="I47" s="328"/>
      <c r="J47" s="328"/>
      <c r="K47" s="328"/>
      <c r="L47" s="328"/>
      <c r="M47" s="328"/>
      <c r="N47" s="328"/>
      <c r="O47" s="328"/>
    </row>
  </sheetData>
  <sheetProtection selectLockedCells="1"/>
  <mergeCells count="110">
    <mergeCell ref="I38:J38"/>
    <mergeCell ref="K38:L38"/>
    <mergeCell ref="M38:O38"/>
    <mergeCell ref="C40:D40"/>
    <mergeCell ref="I36:J36"/>
    <mergeCell ref="K36:L36"/>
    <mergeCell ref="M36:O36"/>
    <mergeCell ref="C39:D39"/>
    <mergeCell ref="E39:F39"/>
    <mergeCell ref="G39:H39"/>
    <mergeCell ref="I39:J39"/>
    <mergeCell ref="K39:L39"/>
    <mergeCell ref="M39:O39"/>
    <mergeCell ref="G37:H37"/>
    <mergeCell ref="I37:J37"/>
    <mergeCell ref="M37:O37"/>
    <mergeCell ref="E37:F37"/>
    <mergeCell ref="A47:O47"/>
    <mergeCell ref="E40:F40"/>
    <mergeCell ref="G40:H40"/>
    <mergeCell ref="I40:J40"/>
    <mergeCell ref="K40:L40"/>
    <mergeCell ref="M40:O40"/>
    <mergeCell ref="I42:J42"/>
    <mergeCell ref="I43:J43"/>
    <mergeCell ref="I44:J44"/>
    <mergeCell ref="C44:H44"/>
    <mergeCell ref="C43:H43"/>
    <mergeCell ref="C42:H42"/>
    <mergeCell ref="M34:O34"/>
    <mergeCell ref="C35:D35"/>
    <mergeCell ref="E35:F35"/>
    <mergeCell ref="G35:H35"/>
    <mergeCell ref="I35:J35"/>
    <mergeCell ref="K35:L35"/>
    <mergeCell ref="M35:O35"/>
    <mergeCell ref="K34:L34"/>
    <mergeCell ref="I34:J34"/>
    <mergeCell ref="A34:B35"/>
    <mergeCell ref="C34:D34"/>
    <mergeCell ref="E34:F34"/>
    <mergeCell ref="G34:H34"/>
    <mergeCell ref="A38:B39"/>
    <mergeCell ref="C38:D38"/>
    <mergeCell ref="E38:F38"/>
    <mergeCell ref="G38:H38"/>
    <mergeCell ref="A36:B36"/>
    <mergeCell ref="C36:D36"/>
    <mergeCell ref="E36:F36"/>
    <mergeCell ref="G36:H36"/>
    <mergeCell ref="M31:O31"/>
    <mergeCell ref="C32:D32"/>
    <mergeCell ref="E32:F32"/>
    <mergeCell ref="G32:H32"/>
    <mergeCell ref="I32:J32"/>
    <mergeCell ref="K32:L32"/>
    <mergeCell ref="M32:O32"/>
    <mergeCell ref="K31:L31"/>
    <mergeCell ref="A31:B32"/>
    <mergeCell ref="C31:D31"/>
    <mergeCell ref="E31:F31"/>
    <mergeCell ref="G31:H31"/>
    <mergeCell ref="I31:J31"/>
    <mergeCell ref="M28:O28"/>
    <mergeCell ref="C29:D29"/>
    <mergeCell ref="E29:F29"/>
    <mergeCell ref="G29:H29"/>
    <mergeCell ref="I29:J29"/>
    <mergeCell ref="K29:L29"/>
    <mergeCell ref="M29:O29"/>
    <mergeCell ref="K28:L28"/>
    <mergeCell ref="A28:B29"/>
    <mergeCell ref="C28:D28"/>
    <mergeCell ref="E28:F28"/>
    <mergeCell ref="G28:H28"/>
    <mergeCell ref="I28:J28"/>
    <mergeCell ref="J18:L18"/>
    <mergeCell ref="J22:L22"/>
    <mergeCell ref="M26:O26"/>
    <mergeCell ref="A27:B27"/>
    <mergeCell ref="C27:D27"/>
    <mergeCell ref="E27:F27"/>
    <mergeCell ref="G27:H27"/>
    <mergeCell ref="I27:J27"/>
    <mergeCell ref="K27:L27"/>
    <mergeCell ref="M27:O27"/>
    <mergeCell ref="F19:I19"/>
    <mergeCell ref="F20:I20"/>
    <mergeCell ref="F21:I21"/>
    <mergeCell ref="J19:L19"/>
    <mergeCell ref="J20:L20"/>
    <mergeCell ref="J21:L21"/>
    <mergeCell ref="J17:N17"/>
    <mergeCell ref="F10:O10"/>
    <mergeCell ref="H11:O11"/>
    <mergeCell ref="H12:O12"/>
    <mergeCell ref="H15:J15"/>
    <mergeCell ref="K15:L15"/>
    <mergeCell ref="M15:O15"/>
    <mergeCell ref="H13:O14"/>
    <mergeCell ref="A10:D10"/>
    <mergeCell ref="C6:H6"/>
    <mergeCell ref="J6:L6"/>
    <mergeCell ref="M5:O5"/>
    <mergeCell ref="C5:H5"/>
    <mergeCell ref="J7:L7"/>
    <mergeCell ref="A1:O1"/>
    <mergeCell ref="C3:H3"/>
    <mergeCell ref="C4:H4"/>
    <mergeCell ref="M3:O3"/>
  </mergeCells>
  <conditionalFormatting sqref="M3 M5:M6 O6 H11:H13 H15 M15 J17 J19:J22 C3:C6">
    <cfRule type="notContainsBlanks" dxfId="82" priority="6">
      <formula>LEN(TRIM(C3))&gt;0</formula>
    </cfRule>
  </conditionalFormatting>
  <conditionalFormatting sqref="G28 G31">
    <cfRule type="cellIs" dxfId="81" priority="2" operator="equal">
      <formula>"ERROR - See tab"</formula>
    </cfRule>
  </conditionalFormatting>
  <conditionalFormatting sqref="G28:H37">
    <cfRule type="cellIs" dxfId="80" priority="1" operator="lessThan">
      <formula>0</formula>
    </cfRule>
  </conditionalFormatting>
  <dataValidations disablePrompts="1" count="3">
    <dataValidation type="textLength" operator="lessThan" allowBlank="1" showInputMessage="1" showErrorMessage="1" errorTitle="Character Limit" error="Cannot exceed 15 characters." sqref="M5:O5">
      <formula1>16</formula1>
    </dataValidation>
    <dataValidation type="textLength" operator="lessThan" allowBlank="1" showInputMessage="1" showErrorMessage="1" errorTitle="Character Limit" error="Cannot exceed 116 characters." sqref="H13:O14">
      <formula1>117</formula1>
    </dataValidation>
    <dataValidation allowBlank="1" showInputMessage="1" showErrorMessage="1" promptTitle="*IMPORTANT*" prompt="Retention must be tracked on the Release of Retention tab (Red), beginning with the initial invoice." sqref="J22:L22"/>
  </dataValidations>
  <printOptions horizontalCentered="1"/>
  <pageMargins left="0.5" right="0.5" top="0.75" bottom="0.75" header="0.3" footer="0.3"/>
  <pageSetup scale="84" fitToHeight="0" orientation="portrait" r:id="rId1"/>
  <headerFooter>
    <oddFooter>&amp;L&amp;10CP-0197 Professional Services Invoice&amp;C&amp;10Page &amp;P of &amp;N&amp;R&amp;10&amp;K000000Revised 08/30/2023</oddFooter>
  </headerFooter>
  <ignoredErrors>
    <ignoredError sqref="F31 H31 J31" 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List!$C$1:$C$3</xm:f>
          </x14:formula1>
          <xm:sqref>J17</xm:sqref>
        </x14:dataValidation>
        <x14:dataValidation type="list" allowBlank="1" showInputMessage="1" showErrorMessage="1">
          <x14:formula1>
            <xm:f>List!$A$1:$A$13</xm:f>
          </x14:formula1>
          <xm:sqref>H11:O11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54"/>
  <sheetViews>
    <sheetView showGridLines="0" view="pageBreakPreview" zoomScaleNormal="100" zoomScaleSheetLayoutView="100" zoomScalePageLayoutView="98" workbookViewId="0">
      <selection activeCell="A16" sqref="A16"/>
    </sheetView>
  </sheetViews>
  <sheetFormatPr defaultRowHeight="15" x14ac:dyDescent="0.25"/>
  <cols>
    <col min="1" max="1" width="24.7109375" customWidth="1"/>
    <col min="2" max="2" width="28.7109375" customWidth="1"/>
    <col min="3" max="3" width="14.7109375" customWidth="1"/>
    <col min="4" max="4" width="8.7109375" customWidth="1"/>
    <col min="5" max="7" width="14.7109375" customWidth="1"/>
    <col min="8" max="8" width="8.42578125" bestFit="1" customWidth="1"/>
    <col min="9" max="9" width="14.7109375" hidden="1" customWidth="1"/>
  </cols>
  <sheetData>
    <row r="1" spans="1:9" ht="23.25" x14ac:dyDescent="0.25">
      <c r="A1" s="249" t="s">
        <v>51</v>
      </c>
      <c r="B1" s="249"/>
      <c r="C1" s="249"/>
      <c r="D1" s="249"/>
      <c r="E1" s="249"/>
      <c r="F1" s="249"/>
      <c r="G1" s="249"/>
      <c r="H1" s="249"/>
    </row>
    <row r="3" spans="1:9" ht="15" customHeight="1" x14ac:dyDescent="0.25">
      <c r="A3" s="3" t="s">
        <v>3</v>
      </c>
      <c r="B3" s="380" t="str">
        <f>IF('Exhibit 7 - Invoice'!C3&lt;&gt;"",'Exhibit 7 - Invoice'!C3,"")</f>
        <v/>
      </c>
      <c r="C3" s="380"/>
      <c r="E3" s="115" t="s">
        <v>16</v>
      </c>
      <c r="G3" s="378" t="str">
        <f>IF('Exhibit 7 - Invoice'!M3&lt;&gt;"",'Exhibit 7 - Invoice'!M3,"")</f>
        <v/>
      </c>
      <c r="H3" s="378"/>
      <c r="I3" s="2"/>
    </row>
    <row r="4" spans="1:9" ht="15" customHeight="1" x14ac:dyDescent="0.25">
      <c r="A4" s="1" t="s">
        <v>2</v>
      </c>
      <c r="B4" s="379" t="str">
        <f>IF('Exhibit 7 - Invoice'!C4&lt;&gt;"",'Exhibit 7 - Invoice'!C4,"")</f>
        <v/>
      </c>
      <c r="C4" s="379"/>
      <c r="E4" s="171"/>
      <c r="I4" s="2"/>
    </row>
    <row r="5" spans="1:9" x14ac:dyDescent="0.25">
      <c r="A5" s="1" t="s">
        <v>0</v>
      </c>
      <c r="B5" s="379" t="str">
        <f>IF('Exhibit 7 - Invoice'!C5&lt;&gt;"",'Exhibit 7 - Invoice'!C5,"")</f>
        <v/>
      </c>
      <c r="C5" s="379"/>
      <c r="E5" s="115" t="s">
        <v>94</v>
      </c>
      <c r="G5" s="377" t="str">
        <f>IF('Exhibit 7 - Invoice'!M5&lt;&gt;"",'Exhibit 7 - Invoice'!M5,"")</f>
        <v/>
      </c>
      <c r="H5" s="377"/>
    </row>
    <row r="6" spans="1:9" x14ac:dyDescent="0.25">
      <c r="A6" s="1" t="s">
        <v>1</v>
      </c>
      <c r="B6" s="379" t="str">
        <f>IF('Exhibit 7 - Invoice'!C6&lt;&gt;"",'Exhibit 7 - Invoice'!C6,"")</f>
        <v/>
      </c>
      <c r="C6" s="379"/>
      <c r="E6" s="115" t="s">
        <v>95</v>
      </c>
      <c r="F6" s="3"/>
      <c r="G6" s="376" t="str">
        <f>IF('Exhibit 7 - Invoice'!M6="","",TEXT('Exhibit 7 - Invoice'!M6,"mm/dd/yy")&amp;" to "&amp;TEXT('Exhibit 7 - Invoice'!O6,"mm/dd/yy"))</f>
        <v/>
      </c>
      <c r="H6" s="376"/>
    </row>
    <row r="7" spans="1:9" x14ac:dyDescent="0.25">
      <c r="C7" s="4"/>
      <c r="D7" s="4"/>
      <c r="E7" s="117" t="s">
        <v>96</v>
      </c>
      <c r="F7" s="43"/>
      <c r="G7" s="43"/>
      <c r="H7" s="4"/>
    </row>
    <row r="8" spans="1:9" x14ac:dyDescent="0.25">
      <c r="C8" s="4"/>
      <c r="D8" s="4"/>
      <c r="E8" s="4"/>
      <c r="F8" s="4"/>
      <c r="G8" s="4"/>
      <c r="H8" s="4"/>
    </row>
    <row r="9" spans="1:9" x14ac:dyDescent="0.25">
      <c r="A9" s="1" t="s">
        <v>12</v>
      </c>
      <c r="B9" s="373" t="str">
        <f>IF('Exhibit 7 - Invoice'!H11&lt;&gt;"",'Exhibit 7 - Invoice'!H11,"")</f>
        <v/>
      </c>
      <c r="C9" s="373"/>
      <c r="D9" s="113"/>
      <c r="E9" s="115" t="s">
        <v>22</v>
      </c>
      <c r="F9" s="113"/>
      <c r="G9" s="369" t="str">
        <f>IF('Exhibit 7 - Invoice'!H15&lt;&gt;"",'Exhibit 7 - Invoice'!H15,"")</f>
        <v/>
      </c>
      <c r="H9" s="369"/>
    </row>
    <row r="10" spans="1:9" x14ac:dyDescent="0.25">
      <c r="A10" s="1" t="s">
        <v>13</v>
      </c>
      <c r="B10" s="373" t="str">
        <f>IF('Exhibit 7 - Invoice'!H12&lt;&gt;"",'Exhibit 7 - Invoice'!H12,"")</f>
        <v/>
      </c>
      <c r="C10" s="373"/>
      <c r="D10" s="113"/>
      <c r="E10" s="118" t="s">
        <v>23</v>
      </c>
      <c r="F10" s="113"/>
      <c r="G10" s="368" t="str">
        <f>IF('Exhibit 7 - Invoice'!M15&lt;&gt;"",'Exhibit 7 - Invoice'!M15,"")</f>
        <v/>
      </c>
      <c r="H10" s="368"/>
    </row>
    <row r="11" spans="1:9" x14ac:dyDescent="0.25">
      <c r="A11" s="1" t="s">
        <v>14</v>
      </c>
      <c r="B11" s="374" t="str">
        <f>IF('Exhibit 7 - Invoice'!H13&lt;&gt;"",'Exhibit 7 - Invoice'!H13,"")</f>
        <v/>
      </c>
      <c r="C11" s="374"/>
      <c r="D11" s="114"/>
      <c r="E11" s="114"/>
      <c r="F11" s="114"/>
      <c r="G11" s="114"/>
      <c r="H11" s="114"/>
    </row>
    <row r="12" spans="1:9" x14ac:dyDescent="0.25">
      <c r="B12" s="374"/>
      <c r="C12" s="374"/>
      <c r="D12" s="114"/>
      <c r="E12" s="114"/>
      <c r="F12" s="114"/>
      <c r="G12" s="114"/>
      <c r="H12" s="114"/>
    </row>
    <row r="13" spans="1:9" x14ac:dyDescent="0.25">
      <c r="B13" s="375"/>
      <c r="C13" s="375"/>
      <c r="D13" s="114"/>
      <c r="E13" s="114"/>
      <c r="F13" s="114"/>
      <c r="G13" s="114"/>
      <c r="H13" s="114"/>
    </row>
    <row r="14" spans="1:9" x14ac:dyDescent="0.25">
      <c r="A14" s="370" t="s">
        <v>116</v>
      </c>
      <c r="B14" s="371"/>
      <c r="C14" s="371"/>
      <c r="D14" s="371"/>
      <c r="E14" s="371"/>
      <c r="F14" s="371"/>
      <c r="G14" s="371"/>
      <c r="H14" s="371"/>
    </row>
    <row r="15" spans="1:9" s="90" customFormat="1" ht="35.25" customHeight="1" x14ac:dyDescent="0.2">
      <c r="A15" s="125" t="s">
        <v>118</v>
      </c>
      <c r="B15" s="127" t="s">
        <v>117</v>
      </c>
      <c r="C15" s="127" t="s">
        <v>29</v>
      </c>
      <c r="D15" s="224" t="s">
        <v>42</v>
      </c>
      <c r="E15" s="127" t="s">
        <v>32</v>
      </c>
      <c r="F15" s="127" t="s">
        <v>30</v>
      </c>
      <c r="G15" s="127" t="s">
        <v>50</v>
      </c>
      <c r="H15" s="189" t="s">
        <v>31</v>
      </c>
      <c r="I15" s="127" t="s">
        <v>126</v>
      </c>
    </row>
    <row r="16" spans="1:9" s="62" customFormat="1" x14ac:dyDescent="0.25">
      <c r="A16" s="153"/>
      <c r="B16" s="154"/>
      <c r="C16" s="157" t="str">
        <f t="shared" ref="C16:C21" si="0">IF($A16="","",SUMIF($A$26:$A$44,$A16,$C$26:$C$44))</f>
        <v/>
      </c>
      <c r="D16" s="97" t="str">
        <f t="shared" ref="D16:D21" si="1">IF($A16="","",E16/C16)</f>
        <v/>
      </c>
      <c r="E16" s="157" t="str">
        <f t="shared" ref="E16:E21" si="2">IF($A16="","",$F16+$G16)</f>
        <v/>
      </c>
      <c r="F16" s="157" t="str">
        <f t="shared" ref="F16:F21" si="3">IF($A16="","",SUMIF($A$26:$A$44,$A16,$F$26:$F$44))</f>
        <v/>
      </c>
      <c r="G16" s="158" t="str">
        <f t="shared" ref="G16:G21" si="4">IF($A16="","",SUMIF($A$26:$A$44,$A16,$G$26:$G$44))</f>
        <v/>
      </c>
      <c r="H16" s="170" t="str">
        <f t="shared" ref="H16:H21" si="5">IF($A16="","",G16/C16)</f>
        <v/>
      </c>
      <c r="I16" s="222"/>
    </row>
    <row r="17" spans="1:9" s="29" customFormat="1" x14ac:dyDescent="0.25">
      <c r="A17" s="153"/>
      <c r="B17" s="154"/>
      <c r="C17" s="155" t="str">
        <f t="shared" si="0"/>
        <v/>
      </c>
      <c r="D17" s="91" t="str">
        <f t="shared" si="1"/>
        <v/>
      </c>
      <c r="E17" s="155" t="str">
        <f t="shared" si="2"/>
        <v/>
      </c>
      <c r="F17" s="155" t="str">
        <f t="shared" si="3"/>
        <v/>
      </c>
      <c r="G17" s="156" t="str">
        <f t="shared" si="4"/>
        <v/>
      </c>
      <c r="H17" s="168" t="str">
        <f t="shared" si="5"/>
        <v/>
      </c>
      <c r="I17" s="223"/>
    </row>
    <row r="18" spans="1:9" s="29" customFormat="1" x14ac:dyDescent="0.25">
      <c r="A18" s="153"/>
      <c r="B18" s="154"/>
      <c r="C18" s="155" t="str">
        <f t="shared" si="0"/>
        <v/>
      </c>
      <c r="D18" s="91" t="str">
        <f t="shared" si="1"/>
        <v/>
      </c>
      <c r="E18" s="155" t="str">
        <f t="shared" si="2"/>
        <v/>
      </c>
      <c r="F18" s="155" t="str">
        <f t="shared" si="3"/>
        <v/>
      </c>
      <c r="G18" s="156" t="str">
        <f t="shared" si="4"/>
        <v/>
      </c>
      <c r="H18" s="168" t="str">
        <f t="shared" si="5"/>
        <v/>
      </c>
      <c r="I18" s="223"/>
    </row>
    <row r="19" spans="1:9" s="29" customFormat="1" x14ac:dyDescent="0.25">
      <c r="A19" s="153"/>
      <c r="B19" s="154"/>
      <c r="C19" s="155" t="str">
        <f t="shared" si="0"/>
        <v/>
      </c>
      <c r="D19" s="91" t="str">
        <f t="shared" si="1"/>
        <v/>
      </c>
      <c r="E19" s="155" t="str">
        <f t="shared" si="2"/>
        <v/>
      </c>
      <c r="F19" s="155" t="str">
        <f t="shared" si="3"/>
        <v/>
      </c>
      <c r="G19" s="156" t="str">
        <f t="shared" si="4"/>
        <v/>
      </c>
      <c r="H19" s="168" t="str">
        <f t="shared" si="5"/>
        <v/>
      </c>
      <c r="I19" s="223"/>
    </row>
    <row r="20" spans="1:9" s="29" customFormat="1" x14ac:dyDescent="0.25">
      <c r="A20" s="153"/>
      <c r="B20" s="154"/>
      <c r="C20" s="155" t="str">
        <f t="shared" si="0"/>
        <v/>
      </c>
      <c r="D20" s="91" t="str">
        <f t="shared" si="1"/>
        <v/>
      </c>
      <c r="E20" s="155" t="str">
        <f t="shared" si="2"/>
        <v/>
      </c>
      <c r="F20" s="155" t="str">
        <f t="shared" si="3"/>
        <v/>
      </c>
      <c r="G20" s="156" t="str">
        <f t="shared" si="4"/>
        <v/>
      </c>
      <c r="H20" s="168" t="str">
        <f t="shared" si="5"/>
        <v/>
      </c>
      <c r="I20" s="223"/>
    </row>
    <row r="21" spans="1:9" s="29" customFormat="1" x14ac:dyDescent="0.25">
      <c r="A21" s="190"/>
      <c r="B21" s="191"/>
      <c r="C21" s="225" t="str">
        <f t="shared" si="0"/>
        <v/>
      </c>
      <c r="D21" s="226" t="str">
        <f t="shared" si="1"/>
        <v/>
      </c>
      <c r="E21" s="225" t="str">
        <f t="shared" si="2"/>
        <v/>
      </c>
      <c r="F21" s="225" t="str">
        <f t="shared" si="3"/>
        <v/>
      </c>
      <c r="G21" s="227" t="str">
        <f t="shared" si="4"/>
        <v/>
      </c>
      <c r="H21" s="195" t="str">
        <f t="shared" si="5"/>
        <v/>
      </c>
      <c r="I21" s="228"/>
    </row>
    <row r="22" spans="1:9" ht="15.75" thickBot="1" x14ac:dyDescent="0.3">
      <c r="A22" s="161"/>
      <c r="B22" s="178" t="s">
        <v>85</v>
      </c>
      <c r="C22" s="159">
        <f>SUM(C16:C21)</f>
        <v>0</v>
      </c>
      <c r="D22" s="92">
        <f>IF(E22=0,0,E22/C22)</f>
        <v>0</v>
      </c>
      <c r="E22" s="159">
        <f>SUM(E16:E21)</f>
        <v>0</v>
      </c>
      <c r="F22" s="159">
        <f>SUM(F16:F21)</f>
        <v>0</v>
      </c>
      <c r="G22" s="160">
        <f>SUM(G16:G21)</f>
        <v>0</v>
      </c>
      <c r="H22" s="169">
        <f>IF(C22=0,0,G22/C22)</f>
        <v>0</v>
      </c>
      <c r="I22" s="221">
        <f>SUM(I10:I21)</f>
        <v>0</v>
      </c>
    </row>
    <row r="23" spans="1:9" ht="15.75" thickTop="1" x14ac:dyDescent="0.25">
      <c r="A23" s="162"/>
      <c r="B23" s="162"/>
      <c r="C23" s="179"/>
      <c r="D23" s="180" t="str">
        <f>IF(($C22+$E22+$F22+$G22)=($C45+$E45+$F45+$G45),"","Error - One or more totals does not match Detail section below")</f>
        <v/>
      </c>
      <c r="E23" s="78"/>
      <c r="F23" s="78"/>
      <c r="G23" s="94"/>
      <c r="H23" s="94"/>
    </row>
    <row r="24" spans="1:9" x14ac:dyDescent="0.25">
      <c r="A24" s="203" t="s">
        <v>26</v>
      </c>
      <c r="B24" s="204"/>
      <c r="C24" s="204"/>
      <c r="D24" s="205" t="s">
        <v>97</v>
      </c>
      <c r="E24" s="206" t="str">
        <f>IF('Exhibit 7 - Invoice'!M6="","",TEXT('Exhibit 7 - Invoice'!M6,"mm/dd/yy")&amp;" to "&amp;TEXT('Exhibit 7 - Invoice'!O6,"mm/dd/yy"))</f>
        <v/>
      </c>
      <c r="F24" s="204"/>
      <c r="G24" s="204"/>
      <c r="H24" s="204"/>
    </row>
    <row r="25" spans="1:9" s="90" customFormat="1" ht="35.25" customHeight="1" x14ac:dyDescent="0.2">
      <c r="A25" s="125" t="s">
        <v>118</v>
      </c>
      <c r="B25" s="126" t="s">
        <v>115</v>
      </c>
      <c r="C25" s="126" t="s">
        <v>29</v>
      </c>
      <c r="D25" s="189" t="s">
        <v>42</v>
      </c>
      <c r="E25" s="126" t="s">
        <v>32</v>
      </c>
      <c r="F25" s="126" t="s">
        <v>30</v>
      </c>
      <c r="G25" s="126" t="s">
        <v>50</v>
      </c>
      <c r="H25" s="189" t="s">
        <v>31</v>
      </c>
      <c r="I25" s="127" t="s">
        <v>126</v>
      </c>
    </row>
    <row r="26" spans="1:9" s="62" customFormat="1" x14ac:dyDescent="0.25">
      <c r="A26" s="153"/>
      <c r="B26" s="154"/>
      <c r="C26" s="165"/>
      <c r="D26" s="166"/>
      <c r="E26" s="197" t="str">
        <f t="shared" ref="E26:E44" si="6">IF(C26&gt;0,ROUND(C26*D26,2),"")</f>
        <v/>
      </c>
      <c r="F26" s="165"/>
      <c r="G26" s="198" t="str">
        <f t="shared" ref="G26:G44" si="7">IF(C26&gt;0,ROUND(E26-F26,2),"")</f>
        <v/>
      </c>
      <c r="H26" s="170" t="str">
        <f t="shared" ref="H26:H44" si="8">IF(C26&gt;0,G26/C26,"")</f>
        <v/>
      </c>
      <c r="I26" s="199" t="str">
        <f t="shared" ref="I26:I44" si="9">IF(C26&gt;0,ROUND(E26-F26,2),"")</f>
        <v/>
      </c>
    </row>
    <row r="27" spans="1:9" s="29" customFormat="1" x14ac:dyDescent="0.25">
      <c r="A27" s="153"/>
      <c r="B27" s="154"/>
      <c r="C27" s="165"/>
      <c r="D27" s="166"/>
      <c r="E27" s="165" t="str">
        <f t="shared" si="6"/>
        <v/>
      </c>
      <c r="F27" s="165"/>
      <c r="G27" s="167" t="str">
        <f t="shared" si="7"/>
        <v/>
      </c>
      <c r="H27" s="168" t="str">
        <f t="shared" si="8"/>
        <v/>
      </c>
      <c r="I27" s="188" t="str">
        <f t="shared" si="9"/>
        <v/>
      </c>
    </row>
    <row r="28" spans="1:9" s="29" customFormat="1" x14ac:dyDescent="0.25">
      <c r="A28" s="153"/>
      <c r="B28" s="154"/>
      <c r="C28" s="165"/>
      <c r="D28" s="166"/>
      <c r="E28" s="165" t="str">
        <f t="shared" si="6"/>
        <v/>
      </c>
      <c r="F28" s="165"/>
      <c r="G28" s="167" t="str">
        <f t="shared" si="7"/>
        <v/>
      </c>
      <c r="H28" s="168" t="str">
        <f t="shared" si="8"/>
        <v/>
      </c>
      <c r="I28" s="188" t="str">
        <f t="shared" si="9"/>
        <v/>
      </c>
    </row>
    <row r="29" spans="1:9" s="29" customFormat="1" x14ac:dyDescent="0.25">
      <c r="A29" s="153"/>
      <c r="B29" s="154"/>
      <c r="C29" s="165"/>
      <c r="D29" s="166"/>
      <c r="E29" s="165" t="str">
        <f t="shared" si="6"/>
        <v/>
      </c>
      <c r="F29" s="165"/>
      <c r="G29" s="167" t="str">
        <f t="shared" si="7"/>
        <v/>
      </c>
      <c r="H29" s="168" t="str">
        <f t="shared" si="8"/>
        <v/>
      </c>
      <c r="I29" s="188" t="str">
        <f t="shared" si="9"/>
        <v/>
      </c>
    </row>
    <row r="30" spans="1:9" s="29" customFormat="1" x14ac:dyDescent="0.25">
      <c r="A30" s="153"/>
      <c r="B30" s="154"/>
      <c r="C30" s="165"/>
      <c r="D30" s="166"/>
      <c r="E30" s="165" t="str">
        <f t="shared" si="6"/>
        <v/>
      </c>
      <c r="F30" s="165"/>
      <c r="G30" s="167" t="str">
        <f t="shared" si="7"/>
        <v/>
      </c>
      <c r="H30" s="168" t="str">
        <f t="shared" si="8"/>
        <v/>
      </c>
      <c r="I30" s="188" t="str">
        <f t="shared" si="9"/>
        <v/>
      </c>
    </row>
    <row r="31" spans="1:9" s="29" customFormat="1" x14ac:dyDescent="0.25">
      <c r="A31" s="153"/>
      <c r="B31" s="154"/>
      <c r="C31" s="165"/>
      <c r="D31" s="166"/>
      <c r="E31" s="165" t="str">
        <f t="shared" si="6"/>
        <v/>
      </c>
      <c r="F31" s="165"/>
      <c r="G31" s="167" t="str">
        <f t="shared" si="7"/>
        <v/>
      </c>
      <c r="H31" s="168" t="str">
        <f t="shared" si="8"/>
        <v/>
      </c>
      <c r="I31" s="188" t="str">
        <f t="shared" si="9"/>
        <v/>
      </c>
    </row>
    <row r="32" spans="1:9" s="29" customFormat="1" x14ac:dyDescent="0.25">
      <c r="A32" s="153"/>
      <c r="B32" s="154"/>
      <c r="C32" s="165"/>
      <c r="D32" s="166"/>
      <c r="E32" s="165" t="str">
        <f t="shared" si="6"/>
        <v/>
      </c>
      <c r="F32" s="165"/>
      <c r="G32" s="167" t="str">
        <f t="shared" si="7"/>
        <v/>
      </c>
      <c r="H32" s="168" t="str">
        <f t="shared" si="8"/>
        <v/>
      </c>
      <c r="I32" s="188" t="str">
        <f t="shared" si="9"/>
        <v/>
      </c>
    </row>
    <row r="33" spans="1:9" s="29" customFormat="1" x14ac:dyDescent="0.25">
      <c r="A33" s="153"/>
      <c r="B33" s="154"/>
      <c r="C33" s="165"/>
      <c r="D33" s="166"/>
      <c r="E33" s="165" t="str">
        <f t="shared" si="6"/>
        <v/>
      </c>
      <c r="F33" s="165"/>
      <c r="G33" s="167" t="str">
        <f t="shared" si="7"/>
        <v/>
      </c>
      <c r="H33" s="168" t="str">
        <f t="shared" si="8"/>
        <v/>
      </c>
      <c r="I33" s="188" t="str">
        <f t="shared" si="9"/>
        <v/>
      </c>
    </row>
    <row r="34" spans="1:9" s="29" customFormat="1" x14ac:dyDescent="0.25">
      <c r="A34" s="153"/>
      <c r="B34" s="154"/>
      <c r="C34" s="165"/>
      <c r="D34" s="166"/>
      <c r="E34" s="165" t="str">
        <f t="shared" si="6"/>
        <v/>
      </c>
      <c r="F34" s="165"/>
      <c r="G34" s="167" t="str">
        <f t="shared" si="7"/>
        <v/>
      </c>
      <c r="H34" s="168" t="str">
        <f t="shared" si="8"/>
        <v/>
      </c>
      <c r="I34" s="188" t="str">
        <f t="shared" si="9"/>
        <v/>
      </c>
    </row>
    <row r="35" spans="1:9" s="29" customFormat="1" x14ac:dyDescent="0.25">
      <c r="A35" s="153"/>
      <c r="B35" s="154"/>
      <c r="C35" s="165"/>
      <c r="D35" s="166"/>
      <c r="E35" s="165" t="str">
        <f t="shared" si="6"/>
        <v/>
      </c>
      <c r="F35" s="165"/>
      <c r="G35" s="167" t="str">
        <f t="shared" si="7"/>
        <v/>
      </c>
      <c r="H35" s="168" t="str">
        <f t="shared" si="8"/>
        <v/>
      </c>
      <c r="I35" s="188" t="str">
        <f t="shared" si="9"/>
        <v/>
      </c>
    </row>
    <row r="36" spans="1:9" s="29" customFormat="1" x14ac:dyDescent="0.25">
      <c r="A36" s="153"/>
      <c r="B36" s="154"/>
      <c r="C36" s="165"/>
      <c r="D36" s="166"/>
      <c r="E36" s="165" t="str">
        <f t="shared" si="6"/>
        <v/>
      </c>
      <c r="F36" s="165"/>
      <c r="G36" s="167" t="str">
        <f t="shared" si="7"/>
        <v/>
      </c>
      <c r="H36" s="168" t="str">
        <f t="shared" si="8"/>
        <v/>
      </c>
      <c r="I36" s="188" t="str">
        <f t="shared" si="9"/>
        <v/>
      </c>
    </row>
    <row r="37" spans="1:9" s="29" customFormat="1" x14ac:dyDescent="0.25">
      <c r="A37" s="153"/>
      <c r="B37" s="154"/>
      <c r="C37" s="165"/>
      <c r="D37" s="166"/>
      <c r="E37" s="165" t="str">
        <f t="shared" si="6"/>
        <v/>
      </c>
      <c r="F37" s="165"/>
      <c r="G37" s="167" t="str">
        <f t="shared" si="7"/>
        <v/>
      </c>
      <c r="H37" s="168" t="str">
        <f t="shared" si="8"/>
        <v/>
      </c>
      <c r="I37" s="188" t="str">
        <f t="shared" si="9"/>
        <v/>
      </c>
    </row>
    <row r="38" spans="1:9" s="29" customFormat="1" x14ac:dyDescent="0.25">
      <c r="A38" s="153"/>
      <c r="B38" s="154"/>
      <c r="C38" s="165"/>
      <c r="D38" s="166"/>
      <c r="E38" s="165" t="str">
        <f t="shared" si="6"/>
        <v/>
      </c>
      <c r="F38" s="165"/>
      <c r="G38" s="167" t="str">
        <f t="shared" si="7"/>
        <v/>
      </c>
      <c r="H38" s="168" t="str">
        <f t="shared" si="8"/>
        <v/>
      </c>
      <c r="I38" s="188" t="str">
        <f t="shared" si="9"/>
        <v/>
      </c>
    </row>
    <row r="39" spans="1:9" s="29" customFormat="1" x14ac:dyDescent="0.25">
      <c r="A39" s="153"/>
      <c r="B39" s="154"/>
      <c r="C39" s="165"/>
      <c r="D39" s="166"/>
      <c r="E39" s="165" t="str">
        <f t="shared" si="6"/>
        <v/>
      </c>
      <c r="F39" s="165"/>
      <c r="G39" s="167" t="str">
        <f t="shared" si="7"/>
        <v/>
      </c>
      <c r="H39" s="168" t="str">
        <f t="shared" si="8"/>
        <v/>
      </c>
      <c r="I39" s="188" t="str">
        <f t="shared" si="9"/>
        <v/>
      </c>
    </row>
    <row r="40" spans="1:9" s="29" customFormat="1" x14ac:dyDescent="0.25">
      <c r="A40" s="153"/>
      <c r="B40" s="154"/>
      <c r="C40" s="165"/>
      <c r="D40" s="166"/>
      <c r="E40" s="165" t="str">
        <f t="shared" si="6"/>
        <v/>
      </c>
      <c r="F40" s="165"/>
      <c r="G40" s="167" t="str">
        <f t="shared" si="7"/>
        <v/>
      </c>
      <c r="H40" s="168" t="str">
        <f t="shared" si="8"/>
        <v/>
      </c>
      <c r="I40" s="188" t="str">
        <f t="shared" si="9"/>
        <v/>
      </c>
    </row>
    <row r="41" spans="1:9" s="29" customFormat="1" x14ac:dyDescent="0.25">
      <c r="A41" s="153"/>
      <c r="B41" s="154"/>
      <c r="C41" s="165"/>
      <c r="D41" s="166"/>
      <c r="E41" s="165" t="str">
        <f t="shared" si="6"/>
        <v/>
      </c>
      <c r="F41" s="165"/>
      <c r="G41" s="167" t="str">
        <f t="shared" si="7"/>
        <v/>
      </c>
      <c r="H41" s="168" t="str">
        <f t="shared" si="8"/>
        <v/>
      </c>
      <c r="I41" s="188" t="str">
        <f t="shared" si="9"/>
        <v/>
      </c>
    </row>
    <row r="42" spans="1:9" s="29" customFormat="1" x14ac:dyDescent="0.25">
      <c r="A42" s="153"/>
      <c r="B42" s="154"/>
      <c r="C42" s="165"/>
      <c r="D42" s="166"/>
      <c r="E42" s="165" t="str">
        <f t="shared" si="6"/>
        <v/>
      </c>
      <c r="F42" s="165"/>
      <c r="G42" s="167" t="str">
        <f t="shared" si="7"/>
        <v/>
      </c>
      <c r="H42" s="168" t="str">
        <f t="shared" si="8"/>
        <v/>
      </c>
      <c r="I42" s="188" t="str">
        <f t="shared" si="9"/>
        <v/>
      </c>
    </row>
    <row r="43" spans="1:9" s="29" customFormat="1" x14ac:dyDescent="0.25">
      <c r="A43" s="153"/>
      <c r="B43" s="154"/>
      <c r="C43" s="165"/>
      <c r="D43" s="166"/>
      <c r="E43" s="165" t="str">
        <f t="shared" si="6"/>
        <v/>
      </c>
      <c r="F43" s="165"/>
      <c r="G43" s="167" t="str">
        <f t="shared" si="7"/>
        <v/>
      </c>
      <c r="H43" s="168" t="str">
        <f t="shared" si="8"/>
        <v/>
      </c>
      <c r="I43" s="188" t="str">
        <f t="shared" si="9"/>
        <v/>
      </c>
    </row>
    <row r="44" spans="1:9" s="29" customFormat="1" x14ac:dyDescent="0.25">
      <c r="A44" s="190"/>
      <c r="B44" s="191"/>
      <c r="C44" s="192"/>
      <c r="D44" s="193"/>
      <c r="E44" s="192" t="str">
        <f t="shared" si="6"/>
        <v/>
      </c>
      <c r="F44" s="192"/>
      <c r="G44" s="194" t="str">
        <f t="shared" si="7"/>
        <v/>
      </c>
      <c r="H44" s="195" t="str">
        <f t="shared" si="8"/>
        <v/>
      </c>
      <c r="I44" s="196" t="str">
        <f t="shared" si="9"/>
        <v/>
      </c>
    </row>
    <row r="45" spans="1:9" ht="15.75" thickBot="1" x14ac:dyDescent="0.3">
      <c r="A45" s="163"/>
      <c r="B45" s="164" t="s">
        <v>85</v>
      </c>
      <c r="C45" s="159">
        <f>SUM(C26:C44)</f>
        <v>0</v>
      </c>
      <c r="D45" s="92">
        <f>IF(E45=0,0,E45/C45)</f>
        <v>0</v>
      </c>
      <c r="E45" s="159">
        <f>SUM(E26:E44)</f>
        <v>0</v>
      </c>
      <c r="F45" s="159">
        <f>SUM(F26:F44)</f>
        <v>0</v>
      </c>
      <c r="G45" s="160">
        <f>SUM(G26:G44)</f>
        <v>0</v>
      </c>
      <c r="H45" s="169">
        <f>IF(C45=0,0,ROUND(G45/C45,2))</f>
        <v>0</v>
      </c>
      <c r="I45" s="93">
        <f>SUM(I26:I44)</f>
        <v>0</v>
      </c>
    </row>
    <row r="46" spans="1:9" ht="24.95" customHeight="1" thickTop="1" x14ac:dyDescent="0.25">
      <c r="A46" s="372" t="s">
        <v>125</v>
      </c>
      <c r="B46" s="372"/>
      <c r="C46" s="183"/>
      <c r="D46" s="183" t="s">
        <v>92</v>
      </c>
      <c r="E46" s="181"/>
      <c r="F46" s="181"/>
      <c r="G46" s="182"/>
      <c r="H46" s="183" t="s">
        <v>92</v>
      </c>
      <c r="I46" s="93"/>
    </row>
    <row r="47" spans="1:9" ht="14.1" customHeight="1" x14ac:dyDescent="0.25">
      <c r="A47" s="185" t="str">
        <f>IF(C47="","",IF((('Exhibit 7 - Invoice'!J19)-'Progressive-Fixed Fee'!C45)&lt;0,"Error - Total allocated funds exceed Total Authorized Budget by:","Error - Funds not allocated:"))</f>
        <v/>
      </c>
      <c r="C47" s="184" t="str">
        <f>IF('Exhibit 7 - Invoice'!J19=C45,"",ABS(('Exhibit 7 - Invoice'!J19)-C45))</f>
        <v/>
      </c>
      <c r="D47" s="172"/>
    </row>
    <row r="48" spans="1:9" ht="14.1" customHeight="1" x14ac:dyDescent="0.25">
      <c r="A48" s="185" t="str">
        <f>IF(COUNTA($A$26:$A$44)=COUNTA($C$26:$C$44),"","Error - One or more line items missing Phase/Revision No. or Authorized Budget amount")</f>
        <v/>
      </c>
      <c r="B48" s="172"/>
      <c r="C48" s="172"/>
      <c r="D48" s="172"/>
    </row>
    <row r="49" spans="1:8" ht="14.1" customHeight="1" x14ac:dyDescent="0.25">
      <c r="A49" s="185" t="str">
        <f>IF($G$45&lt;&gt;$I$45,"Error - One or more formulas in the 'Amount Billed This Period' column has been overwritten or deleted","")</f>
        <v/>
      </c>
      <c r="B49" s="172"/>
      <c r="C49" s="172"/>
      <c r="D49" s="172"/>
      <c r="E49" s="96"/>
    </row>
    <row r="50" spans="1:8" ht="5.0999999999999996" customHeight="1" x14ac:dyDescent="0.25">
      <c r="A50" s="186"/>
      <c r="B50" s="172"/>
      <c r="C50" s="172"/>
      <c r="D50" s="172"/>
      <c r="E50" s="96"/>
    </row>
    <row r="51" spans="1:8" s="6" customFormat="1" x14ac:dyDescent="0.2">
      <c r="A51" s="172"/>
      <c r="B51" s="172"/>
      <c r="C51" s="173" t="s">
        <v>82</v>
      </c>
      <c r="F51" s="173"/>
      <c r="G51" s="367">
        <f>G45</f>
        <v>0</v>
      </c>
      <c r="H51" s="367"/>
    </row>
    <row r="52" spans="1:8" s="6" customFormat="1" ht="15" customHeight="1" x14ac:dyDescent="0.25">
      <c r="A52" s="120" t="str">
        <f>IF(OR(A22&lt;&gt;"",C47&lt;&gt;"",$G$45&lt;&gt;$I$45),"ERROR","")</f>
        <v/>
      </c>
      <c r="B52" s="175" t="s">
        <v>93</v>
      </c>
      <c r="C52" s="174" t="str">
        <f>"RETENTION THIS PERIOD   "&amp;'Exhibit 7 - Invoice'!$J$22&amp;"% "</f>
        <v xml:space="preserve">RETENTION THIS PERIOD   % </v>
      </c>
      <c r="F52" s="174"/>
      <c r="G52" s="366">
        <f>G51*('Exhibit 7 - Invoice'!$J$22/100)</f>
        <v>0</v>
      </c>
      <c r="H52" s="366"/>
    </row>
    <row r="53" spans="1:8" s="6" customFormat="1" ht="15.75" customHeight="1" thickBot="1" x14ac:dyDescent="0.3">
      <c r="A53" s="120"/>
      <c r="B53" s="176"/>
      <c r="C53" s="187" t="s">
        <v>80</v>
      </c>
      <c r="D53" s="187"/>
      <c r="E53" s="187"/>
      <c r="F53" s="187"/>
      <c r="G53" s="339">
        <f>G51-G52</f>
        <v>0</v>
      </c>
      <c r="H53" s="339"/>
    </row>
    <row r="54" spans="1:8" ht="15.75" customHeight="1" thickTop="1" x14ac:dyDescent="0.25">
      <c r="A54" s="120"/>
      <c r="B54" s="120"/>
      <c r="C54" s="95"/>
      <c r="D54" s="1"/>
      <c r="E54" s="1"/>
      <c r="F54" s="1"/>
      <c r="G54" s="1"/>
      <c r="H54" s="1"/>
    </row>
  </sheetData>
  <sheetProtection algorithmName="SHA-512" hashValue="yWry5EcnpaGboImsX8H02GGU5M5dD1wRK/wSqoB3qZ0U36/grNmj33Z1fpLClcaeE4kSeHiWpig++QvY7i2p1Q==" saltValue="HgdziWRvTH5W/NYKPJ6mkg==" spinCount="100000" sheet="1" objects="1" scenarios="1" formatRows="0" insertRows="0" deleteRows="0" selectLockedCells="1"/>
  <mergeCells count="18">
    <mergeCell ref="A1:H1"/>
    <mergeCell ref="G6:H6"/>
    <mergeCell ref="G5:H5"/>
    <mergeCell ref="G3:H3"/>
    <mergeCell ref="B6:C6"/>
    <mergeCell ref="B5:C5"/>
    <mergeCell ref="B4:C4"/>
    <mergeCell ref="B3:C3"/>
    <mergeCell ref="G53:H53"/>
    <mergeCell ref="G52:H52"/>
    <mergeCell ref="G51:H51"/>
    <mergeCell ref="G10:H10"/>
    <mergeCell ref="G9:H9"/>
    <mergeCell ref="A14:H14"/>
    <mergeCell ref="A46:B46"/>
    <mergeCell ref="B10:C10"/>
    <mergeCell ref="B9:C9"/>
    <mergeCell ref="B11:C13"/>
  </mergeCells>
  <conditionalFormatting sqref="A26:D44 F26:F44 A16:B21">
    <cfRule type="containsBlanks" dxfId="79" priority="576">
      <formula>LEN(TRIM(A16))=0</formula>
    </cfRule>
  </conditionalFormatting>
  <conditionalFormatting sqref="C16:H21">
    <cfRule type="expression" dxfId="78" priority="55">
      <formula>AND($A16&lt;&gt;0,C16="")</formula>
    </cfRule>
  </conditionalFormatting>
  <conditionalFormatting sqref="C26:C44">
    <cfRule type="expression" dxfId="77" priority="41">
      <formula>AND(A26&lt;&gt;"",C26="")</formula>
    </cfRule>
  </conditionalFormatting>
  <conditionalFormatting sqref="E26:E44">
    <cfRule type="expression" dxfId="76" priority="321">
      <formula>AND(C26*D26&gt;0,E26=0)</formula>
    </cfRule>
  </conditionalFormatting>
  <conditionalFormatting sqref="A26:A44">
    <cfRule type="expression" dxfId="75" priority="544">
      <formula>AND(A26="",F26&lt;&gt;"")</formula>
    </cfRule>
    <cfRule type="expression" dxfId="74" priority="558">
      <formula>AND(C26&lt;&gt;0,A26="")</formula>
    </cfRule>
  </conditionalFormatting>
  <conditionalFormatting sqref="H26:H44">
    <cfRule type="expression" dxfId="73" priority="559">
      <formula>AND(G26/C26&gt;0,H26=0)</formula>
    </cfRule>
  </conditionalFormatting>
  <conditionalFormatting sqref="C22:H22">
    <cfRule type="expression" dxfId="72" priority="567">
      <formula>($C22+$E22+$F22+$G22)&lt;&gt;($C45+$E45+$F45+$G45)</formula>
    </cfRule>
  </conditionalFormatting>
  <conditionalFormatting sqref="G26:G44">
    <cfRule type="expression" dxfId="71" priority="570">
      <formula>$G26&lt;&gt;$I26</formula>
    </cfRule>
    <cfRule type="expression" dxfId="70" priority="571">
      <formula>AND(E26-F26&gt;0,G26=0)</formula>
    </cfRule>
  </conditionalFormatting>
  <conditionalFormatting sqref="C22 C45">
    <cfRule type="expression" dxfId="69" priority="572">
      <formula>$C$47&lt;&gt;""</formula>
    </cfRule>
  </conditionalFormatting>
  <dataValidations count="6">
    <dataValidation allowBlank="1" showInputMessage="1" showErrorMessage="1" prompt="Examples:_x000a_• Basic Services_x000a_• Revision No._x000a_• Sequence No." sqref="A16"/>
    <dataValidation type="custom" allowBlank="1" showInputMessage="1" showErrorMessage="1" errorTitle="Restricted Cell" error="Cell contains a formula and cannot be modified." sqref="C16:G21 H17:H21 E26:E44 G26:H44">
      <formula1>""</formula1>
    </dataValidation>
    <dataValidation allowBlank="1" showInputMessage="1" showErrorMessage="1" errorTitle="Restricted Cell" error="Cell contains a formula and cannot be modified." sqref="H16"/>
    <dataValidation allowBlank="1" showInputMessage="1" showErrorMessage="1" errorTitle="Error" error="Cell contains a formula and cannot be modified." sqref="I26:I44 F26:F44"/>
    <dataValidation type="list" allowBlank="1" showInputMessage="1" showErrorMessage="1" errorTitle="Restricted Cell" error="Cell format is restricted and cannot be modified." sqref="A26:A44">
      <formula1>$A$16:$A$21</formula1>
    </dataValidation>
    <dataValidation allowBlank="1" showInputMessage="1" showErrorMessage="1" errorTitle="Restricted Cell" error="Cell format is restricted and cannot be modified." sqref="B26:B44"/>
  </dataValidations>
  <printOptions horizontalCentered="1"/>
  <pageMargins left="0.5" right="0.5" top="0.75" bottom="0.5" header="0.3" footer="0.3"/>
  <pageSetup scale="74"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38" id="{EFBF69A5-08BF-4C3F-A0FB-6993AC8D042C}">
            <xm:f>'Exhibit 7 - Invoice'!$J$17="Hourly / Unit"</xm:f>
            <x14:dxf>
              <font>
                <color theme="1"/>
              </font>
              <fill>
                <patternFill>
                  <bgColor theme="1"/>
                </patternFill>
              </fill>
            </x14:dxf>
          </x14:cfRule>
          <xm:sqref>A16:H23 A26:H53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O47"/>
  <sheetViews>
    <sheetView showGridLines="0" view="pageBreakPreview" zoomScaleNormal="100" zoomScaleSheetLayoutView="100" workbookViewId="0">
      <selection activeCell="A16" sqref="A16"/>
    </sheetView>
  </sheetViews>
  <sheetFormatPr defaultRowHeight="15" x14ac:dyDescent="0.25"/>
  <cols>
    <col min="1" max="2" width="23.7109375" customWidth="1"/>
    <col min="3" max="3" width="21.7109375" customWidth="1"/>
    <col min="4" max="5" width="14.7109375" customWidth="1"/>
    <col min="6" max="7" width="15.7109375" customWidth="1"/>
    <col min="8" max="8" width="14.7109375" hidden="1" customWidth="1"/>
  </cols>
  <sheetData>
    <row r="1" spans="1:9" ht="23.25" x14ac:dyDescent="0.25">
      <c r="A1" s="249" t="s">
        <v>131</v>
      </c>
      <c r="B1" s="249"/>
      <c r="C1" s="249"/>
      <c r="D1" s="249"/>
      <c r="E1" s="249"/>
      <c r="F1" s="249"/>
      <c r="G1" s="249"/>
    </row>
    <row r="3" spans="1:9" ht="15" customHeight="1" x14ac:dyDescent="0.25">
      <c r="A3" s="3" t="s">
        <v>3</v>
      </c>
      <c r="B3" s="380" t="str">
        <f>IF('Exhibit 7 - Invoice'!C3&lt;&gt;"",'Exhibit 7 - Invoice'!C3,"")</f>
        <v/>
      </c>
      <c r="C3" s="380"/>
      <c r="D3" s="115" t="s">
        <v>16</v>
      </c>
      <c r="E3" s="112"/>
      <c r="F3" s="378" t="str">
        <f>IF('Exhibit 7 - Invoice'!M3&lt;&gt;"",'Exhibit 7 - Invoice'!M3,"")</f>
        <v/>
      </c>
      <c r="G3" s="378"/>
      <c r="H3" s="7"/>
      <c r="I3" s="7"/>
    </row>
    <row r="4" spans="1:9" ht="15" customHeight="1" x14ac:dyDescent="0.25">
      <c r="A4" s="1" t="s">
        <v>2</v>
      </c>
      <c r="B4" s="379" t="str">
        <f>IF('Exhibit 7 - Invoice'!C4&lt;&gt;"",'Exhibit 7 - Invoice'!C4,"")</f>
        <v/>
      </c>
      <c r="C4" s="379"/>
      <c r="D4" s="116"/>
      <c r="E4" s="112"/>
      <c r="F4" s="112"/>
      <c r="G4" s="112"/>
      <c r="H4" s="7"/>
      <c r="I4" s="7"/>
    </row>
    <row r="5" spans="1:9" x14ac:dyDescent="0.25">
      <c r="A5" s="1" t="s">
        <v>0</v>
      </c>
      <c r="B5" s="379" t="str">
        <f>IF('Exhibit 7 - Invoice'!C5&lt;&gt;"",'Exhibit 7 - Invoice'!C5,"")</f>
        <v/>
      </c>
      <c r="C5" s="379"/>
      <c r="D5" s="115" t="s">
        <v>94</v>
      </c>
      <c r="E5" s="112"/>
      <c r="F5" s="377" t="str">
        <f>IF('Exhibit 7 - Invoice'!M5&lt;&gt;"",'Exhibit 7 - Invoice'!M5,"")</f>
        <v/>
      </c>
      <c r="G5" s="377"/>
    </row>
    <row r="6" spans="1:9" x14ac:dyDescent="0.25">
      <c r="A6" s="1" t="s">
        <v>1</v>
      </c>
      <c r="B6" s="379" t="str">
        <f>IF('Exhibit 7 - Invoice'!C6&lt;&gt;"",'Exhibit 7 - Invoice'!C6,"")</f>
        <v/>
      </c>
      <c r="C6" s="379"/>
      <c r="D6" s="115" t="s">
        <v>95</v>
      </c>
      <c r="E6" s="3"/>
      <c r="F6" s="383" t="str">
        <f>IF('Exhibit 7 - Invoice'!M6="","",TEXT('Exhibit 7 - Invoice'!M6,"mm/dd/yy")&amp;" to "&amp;TEXT('Exhibit 7 - Invoice'!O6,"mm/dd/yy"))</f>
        <v/>
      </c>
      <c r="G6" s="383"/>
    </row>
    <row r="7" spans="1:9" x14ac:dyDescent="0.25">
      <c r="B7" s="4"/>
      <c r="C7" s="4"/>
      <c r="D7" s="117" t="s">
        <v>96</v>
      </c>
      <c r="E7" s="43"/>
      <c r="F7" s="43"/>
      <c r="G7" s="4"/>
    </row>
    <row r="8" spans="1:9" x14ac:dyDescent="0.25">
      <c r="B8" s="4"/>
      <c r="C8" s="4"/>
      <c r="D8" s="4"/>
      <c r="E8" s="4"/>
      <c r="F8" s="4"/>
      <c r="G8" s="4"/>
    </row>
    <row r="9" spans="1:9" x14ac:dyDescent="0.25">
      <c r="A9" s="1" t="s">
        <v>12</v>
      </c>
      <c r="B9" s="373" t="str">
        <f>IF('Exhibit 7 - Invoice'!H11&lt;&gt;"",'Exhibit 7 - Invoice'!H11,"")</f>
        <v/>
      </c>
      <c r="C9" s="373"/>
      <c r="D9" s="115" t="s">
        <v>22</v>
      </c>
      <c r="F9" s="151" t="str">
        <f>IF('Exhibit 7 - Invoice'!H15&lt;&gt;"",'Exhibit 7 - Invoice'!H15,"")</f>
        <v/>
      </c>
      <c r="G9" s="113"/>
    </row>
    <row r="10" spans="1:9" x14ac:dyDescent="0.25">
      <c r="A10" s="1" t="s">
        <v>13</v>
      </c>
      <c r="B10" s="373" t="str">
        <f>IF('Exhibit 7 - Invoice'!H12&lt;&gt;"",'Exhibit 7 - Invoice'!H12,"")</f>
        <v/>
      </c>
      <c r="C10" s="373"/>
      <c r="D10" s="118" t="s">
        <v>23</v>
      </c>
      <c r="F10" s="152" t="str">
        <f>IF('Exhibit 7 - Invoice'!M15&lt;&gt;"",'Exhibit 7 - Invoice'!M15,"")</f>
        <v/>
      </c>
      <c r="G10" s="113"/>
    </row>
    <row r="11" spans="1:9" x14ac:dyDescent="0.25">
      <c r="A11" s="1" t="s">
        <v>14</v>
      </c>
      <c r="B11" s="374" t="str">
        <f>IF('Exhibit 7 - Invoice'!H13&lt;&gt;"",'Exhibit 7 - Invoice'!H13,"")</f>
        <v/>
      </c>
      <c r="C11" s="374"/>
      <c r="D11" s="114"/>
      <c r="E11" s="114"/>
      <c r="F11" s="114"/>
      <c r="G11" s="114"/>
    </row>
    <row r="12" spans="1:9" x14ac:dyDescent="0.25">
      <c r="B12" s="374"/>
      <c r="C12" s="374"/>
      <c r="D12" s="122" t="str">
        <f>IF('Exhibit 7 - Invoice'!$J$17="Progressive / Fixed Fee","DETAIL SHEET NOT APPLICABLE TO CONTRACT","")</f>
        <v/>
      </c>
      <c r="E12" s="114"/>
      <c r="F12" s="114"/>
      <c r="G12" s="114"/>
    </row>
    <row r="13" spans="1:9" x14ac:dyDescent="0.25">
      <c r="B13" s="374"/>
      <c r="C13" s="374"/>
      <c r="D13" s="122" t="str">
        <f>IF('Exhibit 7 - Invoice'!$J$17="Progressive / Fixed Fee","DO NOT INCLUDE WITH INVOICE","")</f>
        <v/>
      </c>
      <c r="E13" s="114"/>
      <c r="F13" s="114"/>
      <c r="G13" s="114"/>
    </row>
    <row r="14" spans="1:9" x14ac:dyDescent="0.25">
      <c r="A14" s="109" t="s">
        <v>46</v>
      </c>
      <c r="B14" s="110"/>
      <c r="C14" s="110"/>
      <c r="D14" s="110"/>
      <c r="E14" s="110"/>
      <c r="F14" s="110"/>
      <c r="G14" s="123"/>
    </row>
    <row r="15" spans="1:9" ht="30" customHeight="1" x14ac:dyDescent="0.25">
      <c r="A15" s="125" t="s">
        <v>121</v>
      </c>
      <c r="B15" s="126" t="s">
        <v>28</v>
      </c>
      <c r="C15" s="126" t="s">
        <v>30</v>
      </c>
      <c r="D15" s="127" t="s">
        <v>49</v>
      </c>
      <c r="E15" s="127" t="s">
        <v>32</v>
      </c>
      <c r="F15" s="127" t="s">
        <v>47</v>
      </c>
      <c r="G15" s="127" t="s">
        <v>48</v>
      </c>
    </row>
    <row r="16" spans="1:9" x14ac:dyDescent="0.25">
      <c r="A16" s="106"/>
      <c r="B16" s="103"/>
      <c r="C16" s="103"/>
      <c r="D16" s="107">
        <f t="shared" ref="D16:D21" si="0">SUMIF($B$27:$B$41,$A16,$G$27:$G$41)</f>
        <v>0</v>
      </c>
      <c r="E16" s="107">
        <f t="shared" ref="E16:E22" si="1">C16+D16</f>
        <v>0</v>
      </c>
      <c r="F16" s="107">
        <f t="shared" ref="F16:F22" si="2">B16-E16</f>
        <v>0</v>
      </c>
      <c r="G16" s="133">
        <f t="shared" ref="G16:G22" si="3">IF(B16=0,0,F16/B16)</f>
        <v>0</v>
      </c>
    </row>
    <row r="17" spans="1:15" s="30" customFormat="1" x14ac:dyDescent="0.25">
      <c r="A17" s="106"/>
      <c r="B17" s="103"/>
      <c r="C17" s="103"/>
      <c r="D17" s="108">
        <f t="shared" si="0"/>
        <v>0</v>
      </c>
      <c r="E17" s="108">
        <f t="shared" si="1"/>
        <v>0</v>
      </c>
      <c r="F17" s="108">
        <f t="shared" si="2"/>
        <v>0</v>
      </c>
      <c r="G17" s="134">
        <f t="shared" si="3"/>
        <v>0</v>
      </c>
    </row>
    <row r="18" spans="1:15" s="30" customFormat="1" x14ac:dyDescent="0.25">
      <c r="A18" s="106"/>
      <c r="B18" s="103"/>
      <c r="C18" s="103"/>
      <c r="D18" s="108">
        <f t="shared" si="0"/>
        <v>0</v>
      </c>
      <c r="E18" s="108">
        <f t="shared" si="1"/>
        <v>0</v>
      </c>
      <c r="F18" s="108">
        <f t="shared" si="2"/>
        <v>0</v>
      </c>
      <c r="G18" s="134">
        <f t="shared" si="3"/>
        <v>0</v>
      </c>
    </row>
    <row r="19" spans="1:15" s="30" customFormat="1" x14ac:dyDescent="0.25">
      <c r="A19" s="106"/>
      <c r="B19" s="103"/>
      <c r="C19" s="103"/>
      <c r="D19" s="108">
        <f t="shared" si="0"/>
        <v>0</v>
      </c>
      <c r="E19" s="108">
        <f t="shared" si="1"/>
        <v>0</v>
      </c>
      <c r="F19" s="108">
        <f t="shared" si="2"/>
        <v>0</v>
      </c>
      <c r="G19" s="134">
        <f t="shared" si="3"/>
        <v>0</v>
      </c>
    </row>
    <row r="20" spans="1:15" s="30" customFormat="1" x14ac:dyDescent="0.25">
      <c r="A20" s="106"/>
      <c r="B20" s="103"/>
      <c r="C20" s="103"/>
      <c r="D20" s="108">
        <f t="shared" si="0"/>
        <v>0</v>
      </c>
      <c r="E20" s="108">
        <f t="shared" si="1"/>
        <v>0</v>
      </c>
      <c r="F20" s="108">
        <f t="shared" si="2"/>
        <v>0</v>
      </c>
      <c r="G20" s="134">
        <f t="shared" si="3"/>
        <v>0</v>
      </c>
    </row>
    <row r="21" spans="1:15" s="30" customFormat="1" x14ac:dyDescent="0.25">
      <c r="A21" s="105"/>
      <c r="B21" s="135"/>
      <c r="C21" s="135"/>
      <c r="D21" s="136">
        <f t="shared" si="0"/>
        <v>0</v>
      </c>
      <c r="E21" s="136">
        <f t="shared" si="1"/>
        <v>0</v>
      </c>
      <c r="F21" s="136">
        <f t="shared" si="2"/>
        <v>0</v>
      </c>
      <c r="G21" s="137">
        <f t="shared" si="3"/>
        <v>0</v>
      </c>
    </row>
    <row r="22" spans="1:15" ht="15.75" thickBot="1" x14ac:dyDescent="0.3">
      <c r="A22" s="128" t="s">
        <v>85</v>
      </c>
      <c r="B22" s="104">
        <f>SUM(B16:B21)</f>
        <v>0</v>
      </c>
      <c r="C22" s="104">
        <f>SUM(C16:C21)</f>
        <v>0</v>
      </c>
      <c r="D22" s="99">
        <f>SUM(D16:D21)</f>
        <v>0</v>
      </c>
      <c r="E22" s="111">
        <f t="shared" si="1"/>
        <v>0</v>
      </c>
      <c r="F22" s="111">
        <f t="shared" si="2"/>
        <v>0</v>
      </c>
      <c r="G22" s="100">
        <f t="shared" si="3"/>
        <v>0</v>
      </c>
    </row>
    <row r="23" spans="1:15" ht="15.75" customHeight="1" thickTop="1" x14ac:dyDescent="0.25">
      <c r="A23" s="381" t="str">
        <f>IF('Exhibit 7 - Invoice'!J20=B22,"",IF('Exhibit 7 - Invoice'!J20-B22&lt;0,"Error - Total allocated funds exceed Total Authorized Budget by:","Error - Funds not allocated:"))</f>
        <v/>
      </c>
      <c r="B23" s="381"/>
      <c r="D23" s="384" t="str">
        <f>IF(COUNTA($A16:$A21)=COUNTA($B16:$B21),"","Error - One or more line items missing Scope of Work/Service Type or Authorized Budget")</f>
        <v/>
      </c>
      <c r="E23" s="384"/>
      <c r="F23" s="384"/>
      <c r="G23" s="384"/>
    </row>
    <row r="24" spans="1:15" ht="15" customHeight="1" x14ac:dyDescent="0.25">
      <c r="A24" s="382"/>
      <c r="B24" s="382"/>
      <c r="C24" s="229" t="str">
        <f>IF('Exhibit 7 - Invoice'!J20=B22,"",ABS('Exhibit 7 - Invoice'!J20-B22))</f>
        <v/>
      </c>
      <c r="D24" s="385"/>
      <c r="E24" s="385"/>
      <c r="F24" s="385"/>
      <c r="G24" s="385"/>
    </row>
    <row r="25" spans="1:15" x14ac:dyDescent="0.25">
      <c r="A25" s="109" t="s">
        <v>45</v>
      </c>
      <c r="B25" s="110"/>
      <c r="C25" s="101"/>
      <c r="D25" s="101" t="s">
        <v>97</v>
      </c>
      <c r="E25" s="124" t="str">
        <f>IF('Exhibit 7 - Invoice'!M6="","",TEXT('Exhibit 7 - Invoice'!M6,"mm/dd/yy")&amp;" to "&amp;TEXT('Exhibit 7 - Invoice'!O6,"mm/dd/yy"))</f>
        <v/>
      </c>
      <c r="F25" s="28"/>
      <c r="G25" s="123"/>
      <c r="H25" s="45"/>
      <c r="I25" s="45"/>
      <c r="J25" s="45"/>
      <c r="K25" s="45"/>
      <c r="L25" s="45"/>
      <c r="M25" s="45"/>
    </row>
    <row r="26" spans="1:15" ht="32.1" customHeight="1" x14ac:dyDescent="0.25">
      <c r="A26" s="150" t="s">
        <v>43</v>
      </c>
      <c r="B26" s="147" t="s">
        <v>129</v>
      </c>
      <c r="C26" s="147" t="s">
        <v>120</v>
      </c>
      <c r="D26" s="147" t="s">
        <v>44</v>
      </c>
      <c r="E26" s="147" t="s">
        <v>119</v>
      </c>
      <c r="F26" s="147" t="s">
        <v>124</v>
      </c>
      <c r="G26" s="147" t="s">
        <v>127</v>
      </c>
      <c r="H26" s="230" t="s">
        <v>128</v>
      </c>
      <c r="I26" s="45"/>
      <c r="J26" s="45"/>
      <c r="K26" s="45"/>
      <c r="L26" s="45"/>
      <c r="M26" s="45"/>
      <c r="N26" s="45"/>
      <c r="O26" s="45"/>
    </row>
    <row r="27" spans="1:15" s="50" customFormat="1" x14ac:dyDescent="0.25">
      <c r="A27" s="231"/>
      <c r="B27" s="232"/>
      <c r="C27" s="232"/>
      <c r="D27" s="233"/>
      <c r="E27" s="234"/>
      <c r="F27" s="235"/>
      <c r="G27" s="148" t="str">
        <f t="shared" ref="G27:G41" si="4">IF(E27&gt;0,ROUND(E27*F27,2),"")</f>
        <v/>
      </c>
      <c r="H27" s="149" t="str">
        <f t="shared" ref="H27:H41" si="5">IF(E27&gt;0,ROUND(E27*F27,2),"")</f>
        <v/>
      </c>
      <c r="I27" s="132"/>
      <c r="J27" s="132"/>
      <c r="K27" s="132"/>
      <c r="L27" s="132"/>
      <c r="M27" s="132"/>
      <c r="N27" s="132"/>
      <c r="O27" s="132"/>
    </row>
    <row r="28" spans="1:15" s="30" customFormat="1" x14ac:dyDescent="0.25">
      <c r="A28" s="231"/>
      <c r="B28" s="232"/>
      <c r="C28" s="232"/>
      <c r="D28" s="233"/>
      <c r="E28" s="234"/>
      <c r="F28" s="235"/>
      <c r="G28" s="234" t="str">
        <f t="shared" si="4"/>
        <v/>
      </c>
      <c r="H28" s="236" t="str">
        <f t="shared" si="5"/>
        <v/>
      </c>
      <c r="I28" s="129"/>
      <c r="J28" s="129"/>
      <c r="K28" s="129"/>
      <c r="L28" s="129"/>
      <c r="M28" s="129"/>
      <c r="N28" s="129"/>
      <c r="O28" s="129"/>
    </row>
    <row r="29" spans="1:15" s="30" customFormat="1" x14ac:dyDescent="0.25">
      <c r="A29" s="231"/>
      <c r="B29" s="232"/>
      <c r="C29" s="232"/>
      <c r="D29" s="233"/>
      <c r="E29" s="234"/>
      <c r="F29" s="235"/>
      <c r="G29" s="234" t="str">
        <f t="shared" si="4"/>
        <v/>
      </c>
      <c r="H29" s="236" t="str">
        <f t="shared" si="5"/>
        <v/>
      </c>
      <c r="I29" s="129"/>
      <c r="J29" s="129"/>
      <c r="K29" s="129"/>
      <c r="L29" s="129"/>
      <c r="M29" s="129"/>
      <c r="N29" s="129"/>
      <c r="O29" s="129"/>
    </row>
    <row r="30" spans="1:15" s="30" customFormat="1" x14ac:dyDescent="0.25">
      <c r="A30" s="231"/>
      <c r="B30" s="232"/>
      <c r="C30" s="232"/>
      <c r="D30" s="233"/>
      <c r="E30" s="234"/>
      <c r="F30" s="235"/>
      <c r="G30" s="234" t="str">
        <f t="shared" si="4"/>
        <v/>
      </c>
      <c r="H30" s="236" t="str">
        <f t="shared" si="5"/>
        <v/>
      </c>
      <c r="I30" s="129"/>
      <c r="J30" s="129"/>
      <c r="K30" s="129"/>
      <c r="L30" s="129"/>
      <c r="M30" s="129"/>
      <c r="N30" s="129"/>
      <c r="O30" s="129"/>
    </row>
    <row r="31" spans="1:15" s="30" customFormat="1" x14ac:dyDescent="0.25">
      <c r="A31" s="231"/>
      <c r="B31" s="232"/>
      <c r="C31" s="232"/>
      <c r="D31" s="233"/>
      <c r="E31" s="234"/>
      <c r="F31" s="235"/>
      <c r="G31" s="234" t="str">
        <f t="shared" si="4"/>
        <v/>
      </c>
      <c r="H31" s="236" t="str">
        <f t="shared" si="5"/>
        <v/>
      </c>
      <c r="I31" s="129"/>
      <c r="J31" s="129"/>
      <c r="K31" s="129"/>
      <c r="L31" s="129"/>
      <c r="M31" s="129"/>
      <c r="N31" s="129"/>
      <c r="O31" s="129"/>
    </row>
    <row r="32" spans="1:15" s="30" customFormat="1" x14ac:dyDescent="0.25">
      <c r="A32" s="231"/>
      <c r="B32" s="232"/>
      <c r="C32" s="232"/>
      <c r="D32" s="233"/>
      <c r="E32" s="234"/>
      <c r="F32" s="235"/>
      <c r="G32" s="234" t="str">
        <f t="shared" si="4"/>
        <v/>
      </c>
      <c r="H32" s="236" t="str">
        <f t="shared" si="5"/>
        <v/>
      </c>
      <c r="I32" s="129"/>
      <c r="J32" s="129"/>
      <c r="K32" s="129"/>
      <c r="L32" s="129"/>
      <c r="M32" s="129"/>
      <c r="N32" s="129"/>
      <c r="O32" s="129"/>
    </row>
    <row r="33" spans="1:15" s="30" customFormat="1" x14ac:dyDescent="0.25">
      <c r="A33" s="231"/>
      <c r="B33" s="232"/>
      <c r="C33" s="232"/>
      <c r="D33" s="233"/>
      <c r="E33" s="234"/>
      <c r="F33" s="235"/>
      <c r="G33" s="234" t="str">
        <f t="shared" si="4"/>
        <v/>
      </c>
      <c r="H33" s="236" t="str">
        <f t="shared" si="5"/>
        <v/>
      </c>
      <c r="I33" s="129"/>
      <c r="J33" s="129"/>
      <c r="K33" s="129"/>
      <c r="L33" s="129"/>
      <c r="M33" s="129"/>
      <c r="N33" s="129"/>
      <c r="O33" s="129"/>
    </row>
    <row r="34" spans="1:15" s="30" customFormat="1" x14ac:dyDescent="0.25">
      <c r="A34" s="231"/>
      <c r="B34" s="232"/>
      <c r="C34" s="232"/>
      <c r="D34" s="233"/>
      <c r="E34" s="234"/>
      <c r="F34" s="235"/>
      <c r="G34" s="234" t="str">
        <f t="shared" si="4"/>
        <v/>
      </c>
      <c r="H34" s="236" t="str">
        <f t="shared" si="5"/>
        <v/>
      </c>
      <c r="I34" s="129"/>
      <c r="J34" s="129"/>
      <c r="K34" s="129"/>
      <c r="L34" s="129"/>
      <c r="M34" s="129"/>
      <c r="N34" s="129"/>
      <c r="O34" s="129"/>
    </row>
    <row r="35" spans="1:15" s="30" customFormat="1" x14ac:dyDescent="0.25">
      <c r="A35" s="231"/>
      <c r="B35" s="232"/>
      <c r="C35" s="232"/>
      <c r="D35" s="233"/>
      <c r="E35" s="234"/>
      <c r="F35" s="235"/>
      <c r="G35" s="234" t="str">
        <f t="shared" si="4"/>
        <v/>
      </c>
      <c r="H35" s="236" t="str">
        <f t="shared" si="5"/>
        <v/>
      </c>
      <c r="I35" s="129"/>
      <c r="J35" s="129"/>
      <c r="K35" s="129"/>
      <c r="L35" s="129"/>
      <c r="M35" s="129"/>
      <c r="N35" s="129"/>
      <c r="O35" s="129"/>
    </row>
    <row r="36" spans="1:15" s="30" customFormat="1" x14ac:dyDescent="0.25">
      <c r="A36" s="231"/>
      <c r="B36" s="232"/>
      <c r="C36" s="232"/>
      <c r="D36" s="233"/>
      <c r="E36" s="234"/>
      <c r="F36" s="235"/>
      <c r="G36" s="234" t="str">
        <f t="shared" si="4"/>
        <v/>
      </c>
      <c r="H36" s="236" t="str">
        <f t="shared" si="5"/>
        <v/>
      </c>
      <c r="I36" s="129"/>
      <c r="J36" s="129"/>
      <c r="K36" s="129"/>
      <c r="L36" s="129"/>
      <c r="M36" s="129"/>
      <c r="N36" s="129"/>
      <c r="O36" s="129"/>
    </row>
    <row r="37" spans="1:15" s="30" customFormat="1" x14ac:dyDescent="0.25">
      <c r="A37" s="231"/>
      <c r="B37" s="232"/>
      <c r="C37" s="232"/>
      <c r="D37" s="233"/>
      <c r="E37" s="234"/>
      <c r="F37" s="235"/>
      <c r="G37" s="234" t="str">
        <f t="shared" si="4"/>
        <v/>
      </c>
      <c r="H37" s="236" t="str">
        <f t="shared" si="5"/>
        <v/>
      </c>
      <c r="I37" s="129"/>
      <c r="J37" s="129"/>
      <c r="K37" s="129"/>
      <c r="L37" s="129"/>
      <c r="M37" s="129"/>
      <c r="N37" s="129"/>
      <c r="O37" s="129"/>
    </row>
    <row r="38" spans="1:15" s="30" customFormat="1" x14ac:dyDescent="0.25">
      <c r="A38" s="231"/>
      <c r="B38" s="232"/>
      <c r="C38" s="232"/>
      <c r="D38" s="233"/>
      <c r="E38" s="234"/>
      <c r="F38" s="235"/>
      <c r="G38" s="234" t="str">
        <f t="shared" si="4"/>
        <v/>
      </c>
      <c r="H38" s="236" t="str">
        <f t="shared" si="5"/>
        <v/>
      </c>
      <c r="I38" s="129"/>
      <c r="J38" s="129"/>
      <c r="K38" s="129"/>
      <c r="L38" s="129"/>
      <c r="M38" s="129"/>
      <c r="N38" s="129"/>
      <c r="O38" s="129"/>
    </row>
    <row r="39" spans="1:15" s="30" customFormat="1" x14ac:dyDescent="0.25">
      <c r="A39" s="231"/>
      <c r="B39" s="232"/>
      <c r="C39" s="232"/>
      <c r="D39" s="233"/>
      <c r="E39" s="234"/>
      <c r="F39" s="235"/>
      <c r="G39" s="234" t="str">
        <f t="shared" si="4"/>
        <v/>
      </c>
      <c r="H39" s="236" t="str">
        <f t="shared" si="5"/>
        <v/>
      </c>
      <c r="I39" s="129"/>
      <c r="J39" s="129"/>
      <c r="K39" s="129"/>
      <c r="L39" s="129"/>
      <c r="M39" s="129"/>
      <c r="N39" s="129"/>
      <c r="O39" s="129"/>
    </row>
    <row r="40" spans="1:15" s="30" customFormat="1" x14ac:dyDescent="0.25">
      <c r="A40" s="231"/>
      <c r="B40" s="232"/>
      <c r="C40" s="232"/>
      <c r="D40" s="233"/>
      <c r="E40" s="234"/>
      <c r="F40" s="235"/>
      <c r="G40" s="234" t="str">
        <f t="shared" si="4"/>
        <v/>
      </c>
      <c r="H40" s="236" t="str">
        <f t="shared" si="5"/>
        <v/>
      </c>
      <c r="I40" s="129"/>
      <c r="J40" s="129"/>
      <c r="K40" s="129"/>
      <c r="L40" s="129"/>
      <c r="M40" s="129"/>
      <c r="N40" s="129"/>
      <c r="O40" s="129"/>
    </row>
    <row r="41" spans="1:15" s="30" customFormat="1" x14ac:dyDescent="0.25">
      <c r="A41" s="237"/>
      <c r="B41" s="242"/>
      <c r="C41" s="238"/>
      <c r="D41" s="239"/>
      <c r="E41" s="240"/>
      <c r="F41" s="241"/>
      <c r="G41" s="240" t="str">
        <f t="shared" si="4"/>
        <v/>
      </c>
      <c r="H41" s="236" t="str">
        <f t="shared" si="5"/>
        <v/>
      </c>
      <c r="I41" s="129"/>
      <c r="J41" s="129"/>
      <c r="K41" s="129"/>
      <c r="L41" s="129"/>
      <c r="M41" s="129"/>
      <c r="N41" s="129"/>
      <c r="O41" s="129"/>
    </row>
    <row r="42" spans="1:15" ht="15" customHeight="1" x14ac:dyDescent="0.25">
      <c r="A42" s="186" t="str">
        <f>IF(COUNTA($B$27:$B$41)=COUNT($G$27:$G$41),"","Error - One or more line items missing Scope of Work/Service Type or Amount Billed")</f>
        <v/>
      </c>
      <c r="E42" s="102" t="s">
        <v>114</v>
      </c>
      <c r="F42" s="89">
        <f>SUM(F27:F41)</f>
        <v>0</v>
      </c>
    </row>
    <row r="43" spans="1:15" ht="15" customHeight="1" x14ac:dyDescent="0.25">
      <c r="A43" s="96" t="str">
        <f>IF($G$44&lt;&gt;$H$44,"Error - One or more formulas in the 'Total' column has been overwritten or deleted","")</f>
        <v/>
      </c>
    </row>
    <row r="44" spans="1:15" s="6" customFormat="1" ht="18" customHeight="1" x14ac:dyDescent="0.25">
      <c r="B44" s="120"/>
      <c r="C44" s="121"/>
      <c r="D44" s="202" t="s">
        <v>84</v>
      </c>
      <c r="E44" s="173"/>
      <c r="F44" s="173"/>
      <c r="G44" s="119">
        <f>SUM(G27:G41)</f>
        <v>0</v>
      </c>
      <c r="H44" s="46">
        <f>SUM(H27:H41)</f>
        <v>0</v>
      </c>
    </row>
    <row r="45" spans="1:15" s="6" customFormat="1" ht="18" customHeight="1" x14ac:dyDescent="0.25">
      <c r="A45" s="120" t="str">
        <f>IF(OR($C$24&lt;&gt;"",$D$23&lt;&gt;"",$A42&lt;&gt;"",$A43&lt;&gt;""),"ERROR","")</f>
        <v/>
      </c>
      <c r="B45" s="120"/>
      <c r="C45" s="200" t="s">
        <v>93</v>
      </c>
      <c r="D45" s="140" t="str">
        <f>"RETENTION THIS PERIOD   "&amp;'Exhibit 7 - Invoice'!$J$22&amp;"% "</f>
        <v xml:space="preserve">RETENTION THIS PERIOD   % </v>
      </c>
      <c r="E45" s="139"/>
      <c r="F45" s="139"/>
      <c r="G45" s="25">
        <f>G44*('Exhibit 7 - Invoice'!$J$22/100)</f>
        <v>0</v>
      </c>
    </row>
    <row r="46" spans="1:15" s="6" customFormat="1" ht="18" customHeight="1" thickBot="1" x14ac:dyDescent="0.3">
      <c r="D46" s="201" t="s">
        <v>83</v>
      </c>
      <c r="E46" s="130"/>
      <c r="F46" s="130"/>
      <c r="G46" s="131">
        <f>G44-G45</f>
        <v>0</v>
      </c>
    </row>
    <row r="47" spans="1:15" ht="15.75" thickTop="1" x14ac:dyDescent="0.25"/>
  </sheetData>
  <sheetProtection algorithmName="SHA-512" hashValue="neXVr4VLNwmaEqjkfQ7gzCTvagI+jDb2HY/h+apxmpVg4lqYwgBB2Rflux18NAxzmccg2zwwML1Zcb/cEhi66w==" saltValue="fUh6npniIyNb3kSaI1WviQ==" spinCount="100000" sheet="1" objects="1" scenarios="1" formatRows="0" insertRows="0" deleteRows="0" selectLockedCells="1"/>
  <mergeCells count="13">
    <mergeCell ref="A23:B24"/>
    <mergeCell ref="A1:G1"/>
    <mergeCell ref="F3:G3"/>
    <mergeCell ref="B6:C6"/>
    <mergeCell ref="B5:C5"/>
    <mergeCell ref="B4:C4"/>
    <mergeCell ref="B3:C3"/>
    <mergeCell ref="F5:G5"/>
    <mergeCell ref="F6:G6"/>
    <mergeCell ref="D23:G24"/>
    <mergeCell ref="B11:C13"/>
    <mergeCell ref="B10:C10"/>
    <mergeCell ref="B9:C9"/>
  </mergeCells>
  <conditionalFormatting sqref="A16:C21 A27:F41">
    <cfRule type="containsBlanks" dxfId="41" priority="513">
      <formula>LEN(TRIM(A16))=0</formula>
    </cfRule>
  </conditionalFormatting>
  <conditionalFormatting sqref="F16:G22">
    <cfRule type="cellIs" dxfId="40" priority="3" operator="lessThan">
      <formula>0</formula>
    </cfRule>
  </conditionalFormatting>
  <conditionalFormatting sqref="B27:B41">
    <cfRule type="expression" dxfId="39" priority="455">
      <formula>AND(B27=0,G27&lt;&gt;"")</formula>
    </cfRule>
  </conditionalFormatting>
  <conditionalFormatting sqref="G27:G41">
    <cfRule type="expression" dxfId="38" priority="506">
      <formula>AND(E27*F27&gt;0,G27=0)</formula>
    </cfRule>
  </conditionalFormatting>
  <conditionalFormatting sqref="D16:G21">
    <cfRule type="expression" dxfId="37" priority="510">
      <formula>AND($A16&lt;&gt;0,D16="")</formula>
    </cfRule>
  </conditionalFormatting>
  <conditionalFormatting sqref="B16:B21">
    <cfRule type="expression" dxfId="36" priority="511">
      <formula>(AND($A16&lt;&gt;"",$B16=""))</formula>
    </cfRule>
  </conditionalFormatting>
  <conditionalFormatting sqref="A16:A21">
    <cfRule type="expression" dxfId="35" priority="512">
      <formula>AND($A16="",$B16&lt;&gt;"")</formula>
    </cfRule>
  </conditionalFormatting>
  <dataValidations disablePrompts="1" count="3">
    <dataValidation type="custom" allowBlank="1" showInputMessage="1" showErrorMessage="1" errorTitle="Restricted Cell" error="Cell is restricted and cannot be modified." sqref="D16:G21">
      <formula1>""</formula1>
    </dataValidation>
    <dataValidation type="custom" allowBlank="1" showInputMessage="1" showErrorMessage="1" errorTitle="Error" error="Cell contains a formula and cannot be modified." sqref="G27:G41">
      <formula1>""</formula1>
    </dataValidation>
    <dataValidation type="list" allowBlank="1" showInputMessage="1" showErrorMessage="1" errorTitle="Restricted Cell" error="Cell is restricted and cannot be modified." sqref="B27:B41">
      <formula1>$A$16:$A$21</formula1>
    </dataValidation>
  </dataValidations>
  <printOptions horizontalCentered="1"/>
  <pageMargins left="0.5" right="0.5" top="0.75" bottom="0.5" header="0.3" footer="0.3"/>
  <pageSetup scale="73"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47" id="{51E98453-800D-4837-986D-5DE706B34236}">
            <xm:f>'Exhibit 7 - Invoice'!$J$17="Progressive / Fixed Fee"</xm:f>
            <x14:dxf>
              <font>
                <color theme="1"/>
              </font>
              <fill>
                <patternFill>
                  <bgColor theme="1"/>
                </patternFill>
              </fill>
            </x14:dxf>
          </x14:cfRule>
          <xm:sqref>A16:G22 D23 C24 A27:G46</xm:sqref>
        </x14:conditionalFormatting>
        <x14:conditionalFormatting xmlns:xm="http://schemas.microsoft.com/office/excel/2006/main">
          <x14:cfRule type="expression" priority="1" id="{F4F4843F-AEA6-4FD4-995B-11CBDF80CB53}">
            <xm:f>'Exhibit 7 - Invoice'!$J$17="Progressive / Fixed Fee"</xm:f>
            <x14:dxf>
              <font>
                <color theme="1"/>
              </font>
              <fill>
                <patternFill>
                  <bgColor theme="1"/>
                </patternFill>
              </fill>
            </x14:dxf>
          </x14:cfRule>
          <xm:sqref>E46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53"/>
  <sheetViews>
    <sheetView showGridLines="0" view="pageBreakPreview" zoomScaleNormal="100" zoomScaleSheetLayoutView="100" workbookViewId="0">
      <selection activeCell="C17" sqref="C17:D17"/>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249" t="s">
        <v>55</v>
      </c>
      <c r="B1" s="249"/>
      <c r="C1" s="249"/>
      <c r="D1" s="249"/>
      <c r="E1" s="249"/>
      <c r="F1" s="249"/>
      <c r="G1" s="249"/>
      <c r="H1" s="249"/>
      <c r="I1" s="249"/>
      <c r="J1" s="249"/>
      <c r="K1" s="249"/>
      <c r="L1" s="249"/>
      <c r="M1" s="249"/>
      <c r="N1" s="249"/>
      <c r="O1" s="249"/>
    </row>
    <row r="3" spans="1:17" ht="15" customHeight="1" x14ac:dyDescent="0.25">
      <c r="A3" s="3" t="s">
        <v>3</v>
      </c>
      <c r="B3" s="4"/>
      <c r="C3" s="380" t="str">
        <f>IF('Exhibit 7 - Invoice'!C3&lt;&gt;"",'Exhibit 7 - Invoice'!C3,"")</f>
        <v/>
      </c>
      <c r="D3" s="380"/>
      <c r="E3" s="380"/>
      <c r="F3" s="380"/>
      <c r="G3" s="380"/>
      <c r="H3" s="380"/>
      <c r="I3" s="3"/>
      <c r="J3" s="138" t="s">
        <v>16</v>
      </c>
      <c r="K3" s="3"/>
      <c r="L3" s="3"/>
      <c r="M3" s="378" t="str">
        <f>IF('Exhibit 7 - Invoice'!M3&lt;&gt;"",'Exhibit 7 - Invoice'!M3,"")</f>
        <v/>
      </c>
      <c r="N3" s="378"/>
      <c r="O3" s="378"/>
      <c r="P3" s="7"/>
      <c r="Q3" s="7"/>
    </row>
    <row r="4" spans="1:17" ht="15" customHeight="1" x14ac:dyDescent="0.25">
      <c r="A4" s="1" t="s">
        <v>2</v>
      </c>
      <c r="C4" s="379" t="str">
        <f>IF('Exhibit 7 - Invoice'!C4&lt;&gt;"",'Exhibit 7 - Invoice'!C4,"")</f>
        <v/>
      </c>
      <c r="D4" s="379"/>
      <c r="E4" s="379"/>
      <c r="F4" s="379"/>
      <c r="G4" s="379"/>
      <c r="H4" s="379"/>
      <c r="P4" s="7"/>
      <c r="Q4" s="7"/>
    </row>
    <row r="5" spans="1:17" x14ac:dyDescent="0.25">
      <c r="A5" s="1" t="s">
        <v>0</v>
      </c>
      <c r="C5" s="379" t="str">
        <f>IF('Exhibit 7 - Invoice'!C5&lt;&gt;"",'Exhibit 7 - Invoice'!C5,"")</f>
        <v/>
      </c>
      <c r="D5" s="379"/>
      <c r="E5" s="379"/>
      <c r="F5" s="379"/>
      <c r="G5" s="379"/>
      <c r="H5" s="379"/>
      <c r="I5" s="3"/>
      <c r="J5" s="138" t="s">
        <v>94</v>
      </c>
      <c r="K5" s="3"/>
      <c r="M5" s="377" t="str">
        <f>IF('Exhibit 7 - Invoice'!M5&lt;&gt;"",'Exhibit 7 - Invoice'!M5,"")</f>
        <v/>
      </c>
      <c r="N5" s="377"/>
      <c r="O5" s="377"/>
    </row>
    <row r="6" spans="1:17" x14ac:dyDescent="0.25">
      <c r="A6" s="1" t="s">
        <v>1</v>
      </c>
      <c r="C6" s="379" t="str">
        <f>IF('Exhibit 7 - Invoice'!C6&lt;&gt;"",'Exhibit 7 - Invoice'!C6,"")</f>
        <v/>
      </c>
      <c r="D6" s="379"/>
      <c r="E6" s="379"/>
      <c r="F6" s="379"/>
      <c r="G6" s="379"/>
      <c r="H6" s="379"/>
      <c r="I6" s="3"/>
      <c r="J6" s="138" t="s">
        <v>95</v>
      </c>
      <c r="K6" s="3"/>
      <c r="M6" s="399" t="str">
        <f>IF('Exhibit 7 - Invoice'!M6="","",TEXT('Exhibit 7 - Invoice'!M6,"mm/dd/yy")&amp;" to "&amp;TEXT('Exhibit 7 - Invoice'!O6,"mm/dd/yy"))</f>
        <v/>
      </c>
      <c r="N6" s="399"/>
      <c r="O6" s="399"/>
    </row>
    <row r="7" spans="1:17" x14ac:dyDescent="0.25">
      <c r="C7" s="4"/>
      <c r="D7" s="4"/>
      <c r="E7" s="4"/>
      <c r="F7" s="4"/>
      <c r="G7" s="4"/>
      <c r="H7" s="4"/>
      <c r="I7" s="43"/>
      <c r="J7" s="248" t="s">
        <v>96</v>
      </c>
      <c r="K7" s="248"/>
      <c r="L7" s="248"/>
    </row>
    <row r="8" spans="1:17" x14ac:dyDescent="0.25">
      <c r="C8" s="4"/>
      <c r="D8" s="4"/>
      <c r="E8" s="4"/>
      <c r="F8" s="4"/>
      <c r="G8" s="4"/>
      <c r="H8" s="4"/>
      <c r="I8" s="4"/>
    </row>
    <row r="9" spans="1:17" x14ac:dyDescent="0.25">
      <c r="A9" s="1" t="s">
        <v>12</v>
      </c>
      <c r="C9" s="373" t="str">
        <f>IF('Exhibit 7 - Invoice'!H11&lt;&gt;"",'Exhibit 7 - Invoice'!H11,"")</f>
        <v/>
      </c>
      <c r="D9" s="373"/>
      <c r="E9" s="373"/>
      <c r="F9" s="373"/>
      <c r="G9" s="373"/>
      <c r="H9" s="373"/>
      <c r="I9" s="3"/>
      <c r="J9" s="138" t="s">
        <v>22</v>
      </c>
      <c r="L9" s="3"/>
      <c r="M9" s="369" t="str">
        <f>IF('Exhibit 7 - Invoice'!H15&lt;&gt;"",'Exhibit 7 - Invoice'!H15,"")</f>
        <v/>
      </c>
      <c r="N9" s="369"/>
      <c r="O9" s="369"/>
    </row>
    <row r="10" spans="1:17" x14ac:dyDescent="0.25">
      <c r="A10" s="1" t="s">
        <v>13</v>
      </c>
      <c r="C10" s="373" t="str">
        <f>IF('Exhibit 7 - Invoice'!H12&lt;&gt;"",'Exhibit 7 - Invoice'!H12,"")</f>
        <v/>
      </c>
      <c r="D10" s="373"/>
      <c r="E10" s="373"/>
      <c r="F10" s="373"/>
      <c r="G10" s="373"/>
      <c r="H10" s="373"/>
      <c r="J10" s="209" t="s">
        <v>23</v>
      </c>
      <c r="K10" s="177"/>
      <c r="L10" s="177"/>
      <c r="M10" s="368" t="str">
        <f>IF('Exhibit 7 - Invoice'!M15&lt;&gt;"",'Exhibit 7 - Invoice'!M15,"")</f>
        <v/>
      </c>
      <c r="N10" s="368"/>
      <c r="O10" s="368"/>
    </row>
    <row r="11" spans="1:17" x14ac:dyDescent="0.25">
      <c r="A11" s="1" t="s">
        <v>14</v>
      </c>
      <c r="C11" s="374" t="str">
        <f>IF('Exhibit 7 - Invoice'!H13&lt;&gt;"",'Exhibit 7 - Invoice'!H13,"")</f>
        <v/>
      </c>
      <c r="D11" s="374"/>
      <c r="E11" s="374"/>
      <c r="F11" s="374"/>
      <c r="G11" s="374"/>
      <c r="H11" s="374"/>
      <c r="I11" s="3"/>
    </row>
    <row r="12" spans="1:17" x14ac:dyDescent="0.25">
      <c r="C12" s="374"/>
      <c r="D12" s="374"/>
      <c r="E12" s="374"/>
      <c r="F12" s="374"/>
      <c r="G12" s="374"/>
      <c r="H12" s="374"/>
      <c r="I12" s="3"/>
      <c r="J12" s="386" t="str">
        <f>IF(AND('Exhibit 7 - Invoice'!$J$21=0,'Exhibit 7 - Invoice'!$M$40&gt;0),"DETAIL SHEET NOT APPLICABLE TO CONTRACT","")</f>
        <v/>
      </c>
      <c r="K12" s="386"/>
      <c r="L12" s="386"/>
      <c r="M12" s="386"/>
      <c r="N12" s="386"/>
      <c r="O12" s="386"/>
    </row>
    <row r="13" spans="1:17" x14ac:dyDescent="0.25">
      <c r="C13" s="374"/>
      <c r="D13" s="374"/>
      <c r="E13" s="374"/>
      <c r="F13" s="374"/>
      <c r="G13" s="374"/>
      <c r="H13" s="374"/>
      <c r="I13" s="11"/>
      <c r="J13" s="386" t="str">
        <f>IF(AND('Exhibit 7 - Invoice'!$J$21=0,'Exhibit 7 - Invoice'!$M$40&gt;0),"DO NOT INCLUDE WITH INVOICE","")</f>
        <v/>
      </c>
      <c r="K13" s="386"/>
      <c r="L13" s="386"/>
      <c r="M13" s="386"/>
      <c r="N13" s="386"/>
      <c r="O13" s="386"/>
    </row>
    <row r="15" spans="1:17" x14ac:dyDescent="0.25">
      <c r="A15" s="37" t="s">
        <v>52</v>
      </c>
      <c r="B15" s="38"/>
      <c r="C15" s="38"/>
      <c r="D15" s="38"/>
      <c r="E15" s="38"/>
      <c r="F15" s="38"/>
      <c r="G15" s="38"/>
      <c r="H15" s="38"/>
      <c r="I15" s="38"/>
      <c r="J15" s="38"/>
      <c r="K15" s="38"/>
      <c r="L15" s="39"/>
      <c r="M15" s="13"/>
      <c r="N15" s="13"/>
      <c r="O15" s="13"/>
    </row>
    <row r="16" spans="1:17" ht="30" customHeight="1" x14ac:dyDescent="0.25">
      <c r="A16" s="389" t="s">
        <v>28</v>
      </c>
      <c r="B16" s="389"/>
      <c r="C16" s="389" t="s">
        <v>30</v>
      </c>
      <c r="D16" s="389"/>
      <c r="E16" s="397" t="s">
        <v>49</v>
      </c>
      <c r="F16" s="398"/>
      <c r="G16" s="397" t="s">
        <v>32</v>
      </c>
      <c r="H16" s="400"/>
      <c r="I16" s="397" t="s">
        <v>47</v>
      </c>
      <c r="J16" s="400"/>
      <c r="K16" s="389" t="s">
        <v>48</v>
      </c>
      <c r="L16" s="389"/>
      <c r="M16" s="14"/>
      <c r="N16" s="14"/>
      <c r="O16" s="14"/>
    </row>
    <row r="17" spans="1:15" x14ac:dyDescent="0.25">
      <c r="A17" s="390">
        <f>'Exhibit 7 - Invoice'!J21</f>
        <v>0</v>
      </c>
      <c r="B17" s="391"/>
      <c r="C17" s="392"/>
      <c r="D17" s="392"/>
      <c r="E17" s="393">
        <f>N52</f>
        <v>0</v>
      </c>
      <c r="F17" s="394"/>
      <c r="G17" s="395">
        <f>C17+E17</f>
        <v>0</v>
      </c>
      <c r="H17" s="394"/>
      <c r="I17" s="395">
        <f>A17-G17</f>
        <v>0</v>
      </c>
      <c r="J17" s="394"/>
      <c r="K17" s="396">
        <f>IF(A17=0,0,I17/A17)</f>
        <v>0</v>
      </c>
      <c r="L17" s="396"/>
      <c r="M17" s="15"/>
      <c r="N17" s="16"/>
      <c r="O17" s="16"/>
    </row>
    <row r="20" spans="1:15" x14ac:dyDescent="0.25">
      <c r="A20" s="387" t="s">
        <v>54</v>
      </c>
      <c r="B20" s="388"/>
      <c r="C20" s="388"/>
      <c r="D20" s="38"/>
      <c r="E20" s="38"/>
      <c r="F20" s="38"/>
      <c r="G20" s="38"/>
      <c r="H20" s="208"/>
      <c r="I20" s="141" t="s">
        <v>97</v>
      </c>
      <c r="J20" s="207" t="str">
        <f>IF('Exhibit 7 - Invoice'!M6="","",TEXT('Exhibit 7 - Invoice'!M6,"mm/dd/yy")&amp;" to "&amp;TEXT('Exhibit 7 - Invoice'!O6,"mm/dd/yy"))</f>
        <v/>
      </c>
      <c r="K20" s="41"/>
      <c r="L20" s="38"/>
      <c r="M20" s="41"/>
      <c r="N20" s="40"/>
      <c r="O20" s="42"/>
    </row>
    <row r="21" spans="1:15" ht="30" customHeight="1" x14ac:dyDescent="0.25">
      <c r="A21" s="408" t="s">
        <v>53</v>
      </c>
      <c r="B21" s="409"/>
      <c r="C21" s="409"/>
      <c r="D21" s="409"/>
      <c r="E21" s="409"/>
      <c r="F21" s="409"/>
      <c r="G21" s="409"/>
      <c r="H21" s="409"/>
      <c r="I21" s="409"/>
      <c r="J21" s="409"/>
      <c r="K21" s="409"/>
      <c r="L21" s="409"/>
      <c r="M21" s="410"/>
      <c r="N21" s="397" t="s">
        <v>130</v>
      </c>
      <c r="O21" s="400"/>
    </row>
    <row r="22" spans="1:15" s="30" customFormat="1" ht="15" customHeight="1" x14ac:dyDescent="0.25">
      <c r="A22" s="403"/>
      <c r="B22" s="404"/>
      <c r="C22" s="404"/>
      <c r="D22" s="404"/>
      <c r="E22" s="404"/>
      <c r="F22" s="404"/>
      <c r="G22" s="404"/>
      <c r="H22" s="404"/>
      <c r="I22" s="404"/>
      <c r="J22" s="404"/>
      <c r="K22" s="404"/>
      <c r="L22" s="404"/>
      <c r="M22" s="405"/>
      <c r="N22" s="401"/>
      <c r="O22" s="402"/>
    </row>
    <row r="23" spans="1:15" s="50" customFormat="1" ht="15" customHeight="1" x14ac:dyDescent="0.25">
      <c r="A23" s="403"/>
      <c r="B23" s="404"/>
      <c r="C23" s="404"/>
      <c r="D23" s="404"/>
      <c r="E23" s="404"/>
      <c r="F23" s="404"/>
      <c r="G23" s="404"/>
      <c r="H23" s="404"/>
      <c r="I23" s="404"/>
      <c r="J23" s="404"/>
      <c r="K23" s="404"/>
      <c r="L23" s="404"/>
      <c r="M23" s="405"/>
      <c r="N23" s="401"/>
      <c r="O23" s="402"/>
    </row>
    <row r="24" spans="1:15" s="50" customFormat="1" ht="15" customHeight="1" x14ac:dyDescent="0.25">
      <c r="A24" s="403"/>
      <c r="B24" s="404"/>
      <c r="C24" s="404"/>
      <c r="D24" s="404"/>
      <c r="E24" s="404"/>
      <c r="F24" s="404"/>
      <c r="G24" s="404"/>
      <c r="H24" s="404"/>
      <c r="I24" s="404"/>
      <c r="J24" s="404"/>
      <c r="K24" s="404"/>
      <c r="L24" s="404"/>
      <c r="M24" s="405"/>
      <c r="N24" s="401"/>
      <c r="O24" s="402"/>
    </row>
    <row r="25" spans="1:15" s="50" customFormat="1" ht="15" customHeight="1" x14ac:dyDescent="0.25">
      <c r="A25" s="403"/>
      <c r="B25" s="404"/>
      <c r="C25" s="404"/>
      <c r="D25" s="404"/>
      <c r="E25" s="404"/>
      <c r="F25" s="404"/>
      <c r="G25" s="404"/>
      <c r="H25" s="404"/>
      <c r="I25" s="404"/>
      <c r="J25" s="404"/>
      <c r="K25" s="404"/>
      <c r="L25" s="404"/>
      <c r="M25" s="405"/>
      <c r="N25" s="401"/>
      <c r="O25" s="402"/>
    </row>
    <row r="26" spans="1:15" s="50" customFormat="1" ht="15" customHeight="1" x14ac:dyDescent="0.25">
      <c r="A26" s="403"/>
      <c r="B26" s="404"/>
      <c r="C26" s="404"/>
      <c r="D26" s="404"/>
      <c r="E26" s="404"/>
      <c r="F26" s="404"/>
      <c r="G26" s="404"/>
      <c r="H26" s="404"/>
      <c r="I26" s="404"/>
      <c r="J26" s="404"/>
      <c r="K26" s="404"/>
      <c r="L26" s="404"/>
      <c r="M26" s="405"/>
      <c r="N26" s="401"/>
      <c r="O26" s="402"/>
    </row>
    <row r="27" spans="1:15" s="50" customFormat="1" ht="15" customHeight="1" x14ac:dyDescent="0.25">
      <c r="A27" s="403"/>
      <c r="B27" s="404"/>
      <c r="C27" s="404"/>
      <c r="D27" s="404"/>
      <c r="E27" s="404"/>
      <c r="F27" s="404"/>
      <c r="G27" s="404"/>
      <c r="H27" s="404"/>
      <c r="I27" s="404"/>
      <c r="J27" s="404"/>
      <c r="K27" s="404"/>
      <c r="L27" s="404"/>
      <c r="M27" s="405"/>
      <c r="N27" s="401"/>
      <c r="O27" s="402"/>
    </row>
    <row r="28" spans="1:15" s="50" customFormat="1" ht="15" customHeight="1" x14ac:dyDescent="0.25">
      <c r="A28" s="403"/>
      <c r="B28" s="404"/>
      <c r="C28" s="404"/>
      <c r="D28" s="404"/>
      <c r="E28" s="404"/>
      <c r="F28" s="404"/>
      <c r="G28" s="404"/>
      <c r="H28" s="404"/>
      <c r="I28" s="404"/>
      <c r="J28" s="404"/>
      <c r="K28" s="404"/>
      <c r="L28" s="404"/>
      <c r="M28" s="405"/>
      <c r="N28" s="401"/>
      <c r="O28" s="402"/>
    </row>
    <row r="29" spans="1:15" s="50" customFormat="1" ht="15" customHeight="1" x14ac:dyDescent="0.25">
      <c r="A29" s="403"/>
      <c r="B29" s="404"/>
      <c r="C29" s="404"/>
      <c r="D29" s="404"/>
      <c r="E29" s="404"/>
      <c r="F29" s="404"/>
      <c r="G29" s="404"/>
      <c r="H29" s="404"/>
      <c r="I29" s="404"/>
      <c r="J29" s="404"/>
      <c r="K29" s="404"/>
      <c r="L29" s="404"/>
      <c r="M29" s="405"/>
      <c r="N29" s="401"/>
      <c r="O29" s="402"/>
    </row>
    <row r="30" spans="1:15" s="50" customFormat="1" ht="15" customHeight="1" x14ac:dyDescent="0.25">
      <c r="A30" s="403"/>
      <c r="B30" s="404"/>
      <c r="C30" s="404"/>
      <c r="D30" s="404"/>
      <c r="E30" s="404"/>
      <c r="F30" s="404"/>
      <c r="G30" s="404"/>
      <c r="H30" s="404"/>
      <c r="I30" s="404"/>
      <c r="J30" s="404"/>
      <c r="K30" s="404"/>
      <c r="L30" s="404"/>
      <c r="M30" s="405"/>
      <c r="N30" s="401"/>
      <c r="O30" s="402"/>
    </row>
    <row r="31" spans="1:15" s="50" customFormat="1" ht="15" customHeight="1" x14ac:dyDescent="0.25">
      <c r="A31" s="403"/>
      <c r="B31" s="404"/>
      <c r="C31" s="404"/>
      <c r="D31" s="404"/>
      <c r="E31" s="404"/>
      <c r="F31" s="404"/>
      <c r="G31" s="404"/>
      <c r="H31" s="404"/>
      <c r="I31" s="404"/>
      <c r="J31" s="404"/>
      <c r="K31" s="404"/>
      <c r="L31" s="404"/>
      <c r="M31" s="405"/>
      <c r="N31" s="401"/>
      <c r="O31" s="402"/>
    </row>
    <row r="32" spans="1:15" s="50" customFormat="1" ht="15" customHeight="1" x14ac:dyDescent="0.25">
      <c r="A32" s="403"/>
      <c r="B32" s="404"/>
      <c r="C32" s="404"/>
      <c r="D32" s="404"/>
      <c r="E32" s="404"/>
      <c r="F32" s="404"/>
      <c r="G32" s="404"/>
      <c r="H32" s="404"/>
      <c r="I32" s="404"/>
      <c r="J32" s="404"/>
      <c r="K32" s="404"/>
      <c r="L32" s="404"/>
      <c r="M32" s="405"/>
      <c r="N32" s="401"/>
      <c r="O32" s="402"/>
    </row>
    <row r="33" spans="1:15" s="50" customFormat="1" ht="15" customHeight="1" x14ac:dyDescent="0.25">
      <c r="A33" s="403"/>
      <c r="B33" s="404"/>
      <c r="C33" s="404"/>
      <c r="D33" s="404"/>
      <c r="E33" s="404"/>
      <c r="F33" s="404"/>
      <c r="G33" s="404"/>
      <c r="H33" s="404"/>
      <c r="I33" s="404"/>
      <c r="J33" s="404"/>
      <c r="K33" s="404"/>
      <c r="L33" s="404"/>
      <c r="M33" s="405"/>
      <c r="N33" s="401"/>
      <c r="O33" s="402"/>
    </row>
    <row r="34" spans="1:15" s="50" customFormat="1" ht="15" customHeight="1" x14ac:dyDescent="0.25">
      <c r="A34" s="403"/>
      <c r="B34" s="404"/>
      <c r="C34" s="404"/>
      <c r="D34" s="404"/>
      <c r="E34" s="404"/>
      <c r="F34" s="404"/>
      <c r="G34" s="404"/>
      <c r="H34" s="404"/>
      <c r="I34" s="404"/>
      <c r="J34" s="404"/>
      <c r="K34" s="404"/>
      <c r="L34" s="404"/>
      <c r="M34" s="405"/>
      <c r="N34" s="401"/>
      <c r="O34" s="402"/>
    </row>
    <row r="35" spans="1:15" s="50" customFormat="1" ht="15" customHeight="1" x14ac:dyDescent="0.25">
      <c r="A35" s="403"/>
      <c r="B35" s="404"/>
      <c r="C35" s="404"/>
      <c r="D35" s="404"/>
      <c r="E35" s="404"/>
      <c r="F35" s="404"/>
      <c r="G35" s="404"/>
      <c r="H35" s="404"/>
      <c r="I35" s="404"/>
      <c r="J35" s="404"/>
      <c r="K35" s="404"/>
      <c r="L35" s="404"/>
      <c r="M35" s="405"/>
      <c r="N35" s="401"/>
      <c r="O35" s="402"/>
    </row>
    <row r="36" spans="1:15" s="50" customFormat="1" ht="15" customHeight="1" x14ac:dyDescent="0.25">
      <c r="A36" s="403"/>
      <c r="B36" s="404"/>
      <c r="C36" s="404"/>
      <c r="D36" s="404"/>
      <c r="E36" s="404"/>
      <c r="F36" s="404"/>
      <c r="G36" s="404"/>
      <c r="H36" s="404"/>
      <c r="I36" s="404"/>
      <c r="J36" s="404"/>
      <c r="K36" s="404"/>
      <c r="L36" s="404"/>
      <c r="M36" s="405"/>
      <c r="N36" s="401"/>
      <c r="O36" s="402"/>
    </row>
    <row r="37" spans="1:15" s="50" customFormat="1" ht="15" customHeight="1" x14ac:dyDescent="0.25">
      <c r="A37" s="403"/>
      <c r="B37" s="404"/>
      <c r="C37" s="404"/>
      <c r="D37" s="404"/>
      <c r="E37" s="404"/>
      <c r="F37" s="404"/>
      <c r="G37" s="404"/>
      <c r="H37" s="404"/>
      <c r="I37" s="404"/>
      <c r="J37" s="404"/>
      <c r="K37" s="404"/>
      <c r="L37" s="404"/>
      <c r="M37" s="405"/>
      <c r="N37" s="401"/>
      <c r="O37" s="402"/>
    </row>
    <row r="38" spans="1:15" s="50" customFormat="1" ht="15" customHeight="1" x14ac:dyDescent="0.25">
      <c r="A38" s="403"/>
      <c r="B38" s="404"/>
      <c r="C38" s="404"/>
      <c r="D38" s="404"/>
      <c r="E38" s="404"/>
      <c r="F38" s="404"/>
      <c r="G38" s="404"/>
      <c r="H38" s="404"/>
      <c r="I38" s="404"/>
      <c r="J38" s="404"/>
      <c r="K38" s="404"/>
      <c r="L38" s="404"/>
      <c r="M38" s="405"/>
      <c r="N38" s="401"/>
      <c r="O38" s="402"/>
    </row>
    <row r="39" spans="1:15" s="50" customFormat="1" ht="15" customHeight="1" x14ac:dyDescent="0.25">
      <c r="A39" s="403"/>
      <c r="B39" s="404"/>
      <c r="C39" s="404"/>
      <c r="D39" s="404"/>
      <c r="E39" s="404"/>
      <c r="F39" s="404"/>
      <c r="G39" s="404"/>
      <c r="H39" s="404"/>
      <c r="I39" s="404"/>
      <c r="J39" s="404"/>
      <c r="K39" s="404"/>
      <c r="L39" s="404"/>
      <c r="M39" s="405"/>
      <c r="N39" s="401"/>
      <c r="O39" s="402"/>
    </row>
    <row r="40" spans="1:15" s="50" customFormat="1" ht="15" customHeight="1" x14ac:dyDescent="0.25">
      <c r="A40" s="403"/>
      <c r="B40" s="404"/>
      <c r="C40" s="404"/>
      <c r="D40" s="404"/>
      <c r="E40" s="404"/>
      <c r="F40" s="404"/>
      <c r="G40" s="404"/>
      <c r="H40" s="404"/>
      <c r="I40" s="404"/>
      <c r="J40" s="404"/>
      <c r="K40" s="404"/>
      <c r="L40" s="404"/>
      <c r="M40" s="405"/>
      <c r="N40" s="401"/>
      <c r="O40" s="402"/>
    </row>
    <row r="41" spans="1:15" s="50" customFormat="1" ht="15" customHeight="1" x14ac:dyDescent="0.25">
      <c r="A41" s="403"/>
      <c r="B41" s="404"/>
      <c r="C41" s="404"/>
      <c r="D41" s="404"/>
      <c r="E41" s="404"/>
      <c r="F41" s="404"/>
      <c r="G41" s="404"/>
      <c r="H41" s="404"/>
      <c r="I41" s="404"/>
      <c r="J41" s="404"/>
      <c r="K41" s="404"/>
      <c r="L41" s="404"/>
      <c r="M41" s="405"/>
      <c r="N41" s="401"/>
      <c r="O41" s="402"/>
    </row>
    <row r="42" spans="1:15" s="50" customFormat="1" ht="15" customHeight="1" x14ac:dyDescent="0.25">
      <c r="A42" s="403"/>
      <c r="B42" s="404"/>
      <c r="C42" s="404"/>
      <c r="D42" s="404"/>
      <c r="E42" s="404"/>
      <c r="F42" s="404"/>
      <c r="G42" s="404"/>
      <c r="H42" s="404"/>
      <c r="I42" s="404"/>
      <c r="J42" s="404"/>
      <c r="K42" s="404"/>
      <c r="L42" s="404"/>
      <c r="M42" s="405"/>
      <c r="N42" s="401"/>
      <c r="O42" s="402"/>
    </row>
    <row r="43" spans="1:15" s="50" customFormat="1" ht="15" customHeight="1" x14ac:dyDescent="0.25">
      <c r="A43" s="403"/>
      <c r="B43" s="404"/>
      <c r="C43" s="404"/>
      <c r="D43" s="404"/>
      <c r="E43" s="404"/>
      <c r="F43" s="404"/>
      <c r="G43" s="404"/>
      <c r="H43" s="404"/>
      <c r="I43" s="404"/>
      <c r="J43" s="404"/>
      <c r="K43" s="404"/>
      <c r="L43" s="404"/>
      <c r="M43" s="405"/>
      <c r="N43" s="401"/>
      <c r="O43" s="402"/>
    </row>
    <row r="44" spans="1:15" s="50" customFormat="1" ht="15" customHeight="1" x14ac:dyDescent="0.25">
      <c r="A44" s="403"/>
      <c r="B44" s="404"/>
      <c r="C44" s="404"/>
      <c r="D44" s="404"/>
      <c r="E44" s="404"/>
      <c r="F44" s="404"/>
      <c r="G44" s="404"/>
      <c r="H44" s="404"/>
      <c r="I44" s="404"/>
      <c r="J44" s="404"/>
      <c r="K44" s="404"/>
      <c r="L44" s="404"/>
      <c r="M44" s="405"/>
      <c r="N44" s="401"/>
      <c r="O44" s="402"/>
    </row>
    <row r="45" spans="1:15" s="50" customFormat="1" ht="15" customHeight="1" x14ac:dyDescent="0.25">
      <c r="A45" s="403"/>
      <c r="B45" s="404"/>
      <c r="C45" s="404"/>
      <c r="D45" s="404"/>
      <c r="E45" s="404"/>
      <c r="F45" s="404"/>
      <c r="G45" s="404"/>
      <c r="H45" s="404"/>
      <c r="I45" s="404"/>
      <c r="J45" s="404"/>
      <c r="K45" s="404"/>
      <c r="L45" s="404"/>
      <c r="M45" s="405"/>
      <c r="N45" s="401"/>
      <c r="O45" s="402"/>
    </row>
    <row r="46" spans="1:15" s="50" customFormat="1" ht="15" customHeight="1" x14ac:dyDescent="0.25">
      <c r="A46" s="403"/>
      <c r="B46" s="404"/>
      <c r="C46" s="404"/>
      <c r="D46" s="404"/>
      <c r="E46" s="404"/>
      <c r="F46" s="404"/>
      <c r="G46" s="404"/>
      <c r="H46" s="404"/>
      <c r="I46" s="404"/>
      <c r="J46" s="404"/>
      <c r="K46" s="404"/>
      <c r="L46" s="404"/>
      <c r="M46" s="405"/>
      <c r="N46" s="401"/>
      <c r="O46" s="402"/>
    </row>
    <row r="47" spans="1:15" s="50" customFormat="1" ht="15" customHeight="1" x14ac:dyDescent="0.25">
      <c r="A47" s="403"/>
      <c r="B47" s="404"/>
      <c r="C47" s="404"/>
      <c r="D47" s="404"/>
      <c r="E47" s="404"/>
      <c r="F47" s="404"/>
      <c r="G47" s="404"/>
      <c r="H47" s="404"/>
      <c r="I47" s="404"/>
      <c r="J47" s="404"/>
      <c r="K47" s="404"/>
      <c r="L47" s="404"/>
      <c r="M47" s="405"/>
      <c r="N47" s="401"/>
      <c r="O47" s="402"/>
    </row>
    <row r="48" spans="1:15" s="50" customFormat="1" ht="15" customHeight="1" x14ac:dyDescent="0.25">
      <c r="A48" s="403"/>
      <c r="B48" s="404"/>
      <c r="C48" s="404"/>
      <c r="D48" s="404"/>
      <c r="E48" s="404"/>
      <c r="F48" s="404"/>
      <c r="G48" s="404"/>
      <c r="H48" s="404"/>
      <c r="I48" s="404"/>
      <c r="J48" s="404"/>
      <c r="K48" s="404"/>
      <c r="L48" s="404"/>
      <c r="M48" s="405"/>
      <c r="N48" s="401"/>
      <c r="O48" s="402"/>
    </row>
    <row r="49" spans="1:15" s="50" customFormat="1" ht="15" customHeight="1" x14ac:dyDescent="0.25">
      <c r="A49" s="403"/>
      <c r="B49" s="404"/>
      <c r="C49" s="404"/>
      <c r="D49" s="404"/>
      <c r="E49" s="404"/>
      <c r="F49" s="404"/>
      <c r="G49" s="404"/>
      <c r="H49" s="404"/>
      <c r="I49" s="404"/>
      <c r="J49" s="404"/>
      <c r="K49" s="404"/>
      <c r="L49" s="404"/>
      <c r="M49" s="405"/>
      <c r="N49" s="401"/>
      <c r="O49" s="402"/>
    </row>
    <row r="50" spans="1:15" s="50" customFormat="1" ht="15" customHeight="1" x14ac:dyDescent="0.25">
      <c r="A50" s="403"/>
      <c r="B50" s="404"/>
      <c r="C50" s="404"/>
      <c r="D50" s="404"/>
      <c r="E50" s="404"/>
      <c r="F50" s="404"/>
      <c r="G50" s="404"/>
      <c r="H50" s="404"/>
      <c r="I50" s="404"/>
      <c r="J50" s="404"/>
      <c r="K50" s="404"/>
      <c r="L50" s="404"/>
      <c r="M50" s="405"/>
      <c r="N50" s="401"/>
      <c r="O50" s="402"/>
    </row>
    <row r="52" spans="1:15" s="6" customFormat="1" ht="18" customHeight="1" thickBot="1" x14ac:dyDescent="0.3">
      <c r="G52" s="12"/>
      <c r="H52" s="406" t="s">
        <v>87</v>
      </c>
      <c r="I52" s="406"/>
      <c r="J52" s="406"/>
      <c r="K52" s="406"/>
      <c r="L52" s="406"/>
      <c r="M52" s="406"/>
      <c r="N52" s="407">
        <f>SUM(N22:O50)</f>
        <v>0</v>
      </c>
      <c r="O52" s="407"/>
    </row>
    <row r="53" spans="1:15" ht="15.75" thickTop="1" x14ac:dyDescent="0.25"/>
  </sheetData>
  <sheetProtection algorithmName="SHA-512" hashValue="XPg3iCtGrDVNldFxD5YWu2Sqb5Mj2wfqL1rGDbpJiG2qtPgMiXIUCxPdAs3+y+yS3FCqQ9hWlmDRd7n1c/0Tkw==" saltValue="yG4MPRoRRdkIxRAS1/9Siw==" spinCount="100000" sheet="1" objects="1" scenarios="1" formatRows="0" insertRows="0" deleteRows="0" selectLockedCells="1"/>
  <mergeCells count="91">
    <mergeCell ref="N35:O35"/>
    <mergeCell ref="A36:M36"/>
    <mergeCell ref="N36:O36"/>
    <mergeCell ref="A32:M32"/>
    <mergeCell ref="N32:O32"/>
    <mergeCell ref="A33:M33"/>
    <mergeCell ref="N33:O33"/>
    <mergeCell ref="A34:M34"/>
    <mergeCell ref="N34:O34"/>
    <mergeCell ref="H52:M52"/>
    <mergeCell ref="N52:O52"/>
    <mergeCell ref="A22:M22"/>
    <mergeCell ref="A21:M21"/>
    <mergeCell ref="A23:M23"/>
    <mergeCell ref="A24:M24"/>
    <mergeCell ref="A37:M37"/>
    <mergeCell ref="A42:M42"/>
    <mergeCell ref="A43:M43"/>
    <mergeCell ref="A44:M44"/>
    <mergeCell ref="A50:M50"/>
    <mergeCell ref="A38:M38"/>
    <mergeCell ref="A39:M39"/>
    <mergeCell ref="A40:M40"/>
    <mergeCell ref="A41:M41"/>
    <mergeCell ref="A29:M29"/>
    <mergeCell ref="A49:M49"/>
    <mergeCell ref="A48:M48"/>
    <mergeCell ref="A47:M47"/>
    <mergeCell ref="N50:O50"/>
    <mergeCell ref="N48:O48"/>
    <mergeCell ref="A45:M45"/>
    <mergeCell ref="N45:O45"/>
    <mergeCell ref="A46:M46"/>
    <mergeCell ref="N46:O46"/>
    <mergeCell ref="N47:O47"/>
    <mergeCell ref="N38:O38"/>
    <mergeCell ref="N49:O49"/>
    <mergeCell ref="N42:O42"/>
    <mergeCell ref="N39:O39"/>
    <mergeCell ref="N40:O40"/>
    <mergeCell ref="N43:O43"/>
    <mergeCell ref="N44:O44"/>
    <mergeCell ref="N41:O41"/>
    <mergeCell ref="N24:O24"/>
    <mergeCell ref="N37:O37"/>
    <mergeCell ref="A25:M25"/>
    <mergeCell ref="N25:O25"/>
    <mergeCell ref="A26:M26"/>
    <mergeCell ref="N26:O26"/>
    <mergeCell ref="A27:M27"/>
    <mergeCell ref="N27:O27"/>
    <mergeCell ref="A28:M28"/>
    <mergeCell ref="N28:O28"/>
    <mergeCell ref="N29:O29"/>
    <mergeCell ref="A30:M30"/>
    <mergeCell ref="N30:O30"/>
    <mergeCell ref="A31:M31"/>
    <mergeCell ref="N31:O31"/>
    <mergeCell ref="A35:M35"/>
    <mergeCell ref="G16:H16"/>
    <mergeCell ref="I16:J16"/>
    <mergeCell ref="N21:O21"/>
    <mergeCell ref="N22:O22"/>
    <mergeCell ref="N23:O23"/>
    <mergeCell ref="A1:O1"/>
    <mergeCell ref="M5:O5"/>
    <mergeCell ref="M9:O9"/>
    <mergeCell ref="C3:H3"/>
    <mergeCell ref="C4:H4"/>
    <mergeCell ref="C5:H5"/>
    <mergeCell ref="C6:H6"/>
    <mergeCell ref="C9:H9"/>
    <mergeCell ref="J7:L7"/>
    <mergeCell ref="M3:O3"/>
    <mergeCell ref="M6:O6"/>
    <mergeCell ref="J12:O12"/>
    <mergeCell ref="J13:O13"/>
    <mergeCell ref="M10:O10"/>
    <mergeCell ref="C11:H13"/>
    <mergeCell ref="A20:C20"/>
    <mergeCell ref="C10:H10"/>
    <mergeCell ref="K16:L16"/>
    <mergeCell ref="A17:B17"/>
    <mergeCell ref="C17:D17"/>
    <mergeCell ref="E17:F17"/>
    <mergeCell ref="G17:H17"/>
    <mergeCell ref="I17:J17"/>
    <mergeCell ref="K17:L17"/>
    <mergeCell ref="A16:B16"/>
    <mergeCell ref="C16:D16"/>
    <mergeCell ref="E16:F16"/>
  </mergeCells>
  <conditionalFormatting sqref="C17 A22:O50">
    <cfRule type="notContainsBlanks" dxfId="10" priority="135">
      <formula>LEN(TRIM(A17))&gt;0</formula>
    </cfRule>
  </conditionalFormatting>
  <conditionalFormatting sqref="I17:L17">
    <cfRule type="cellIs" dxfId="9" priority="3" operator="lessThan">
      <formula>0</formula>
    </cfRule>
  </conditionalFormatting>
  <conditionalFormatting sqref="A25:O36">
    <cfRule type="notContainsBlanks" dxfId="8" priority="2">
      <formula>LEN(TRIM(A25))&gt;0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extLst>
    <ext xmlns:x14="http://schemas.microsoft.com/office/spreadsheetml/2009/9/main" uri="{78C0D931-6437-407d-A8EE-F0AAD7539E65}">
      <x14:conditionalFormattings>
        <x14:conditionalFormatting xmlns:xm="http://schemas.microsoft.com/office/excel/2006/main">
          <x14:cfRule type="expression" priority="130" id="{F2557851-7707-429D-9AD9-D533C0F65CDF}">
            <xm:f>AND('Exhibit 7 - Invoice'!$J$21=0,'Exhibit 7 - Invoice'!$J$18&gt;0)</xm:f>
            <x14:dxf>
              <font>
                <color theme="1"/>
              </font>
              <fill>
                <patternFill>
                  <bgColor theme="1"/>
                </patternFill>
              </fill>
            </x14:dxf>
          </x14:cfRule>
          <xm:sqref>A17:L17 A22:O52</xm:sqref>
        </x14:conditionalFormatting>
        <x14:conditionalFormatting xmlns:xm="http://schemas.microsoft.com/office/excel/2006/main">
          <x14:cfRule type="expression" priority="1" id="{0F1EDC6D-2ED5-4AF3-A077-D4474BA2D105}">
            <xm:f>AND('Exhibit 7 - Invoice'!$J$21=0,'Exhibit 7 - Invoice'!$J$18&gt;0)</xm:f>
            <x14:dxf>
              <font>
                <color theme="1"/>
              </font>
              <fill>
                <patternFill>
                  <bgColor theme="1"/>
                </patternFill>
              </fill>
            </x14:dxf>
          </x14:cfRule>
          <xm:sqref>A25:O36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33"/>
    <pageSetUpPr fitToPage="1"/>
  </sheetPr>
  <dimension ref="A1:J50"/>
  <sheetViews>
    <sheetView view="pageBreakPreview" zoomScaleNormal="100" zoomScaleSheetLayoutView="100" workbookViewId="0">
      <selection activeCell="E14" sqref="E14"/>
    </sheetView>
  </sheetViews>
  <sheetFormatPr defaultColWidth="9.140625" defaultRowHeight="15" x14ac:dyDescent="0.25"/>
  <cols>
    <col min="1" max="1" width="7.7109375" style="50" customWidth="1"/>
    <col min="2" max="4" width="21.7109375" style="50" customWidth="1"/>
    <col min="5" max="5" width="22.7109375" style="50" customWidth="1"/>
    <col min="6" max="6" width="20.7109375" style="50" customWidth="1"/>
    <col min="7" max="7" width="10.42578125" style="50" bestFit="1" customWidth="1"/>
    <col min="8" max="8" width="21.5703125" style="80" hidden="1" customWidth="1"/>
    <col min="9" max="16384" width="9.140625" style="50"/>
  </cols>
  <sheetData>
    <row r="1" spans="1:10" ht="23.25" x14ac:dyDescent="0.25">
      <c r="A1" s="412" t="s">
        <v>113</v>
      </c>
      <c r="B1" s="412"/>
      <c r="C1" s="412"/>
      <c r="D1" s="412"/>
      <c r="E1" s="412"/>
      <c r="F1" s="412"/>
      <c r="G1" s="412"/>
      <c r="H1" s="76"/>
    </row>
    <row r="3" spans="1:10" ht="15" customHeight="1" x14ac:dyDescent="0.25">
      <c r="A3" s="54" t="s">
        <v>3</v>
      </c>
      <c r="B3" s="55"/>
      <c r="C3" s="380" t="str">
        <f>IF('Exhibit 7 - Invoice'!C3&lt;&gt;"",'Exhibit 7 - Invoice'!C3,"")</f>
        <v/>
      </c>
      <c r="D3" s="380"/>
      <c r="E3" s="216" t="s">
        <v>16</v>
      </c>
      <c r="F3" s="378" t="str">
        <f>IF('Exhibit 7 - Invoice'!M3&lt;&gt;"",'Exhibit 7 - Invoice'!M3,"")</f>
        <v/>
      </c>
      <c r="G3" s="378"/>
      <c r="H3" s="77"/>
      <c r="I3" s="56"/>
      <c r="J3" s="56"/>
    </row>
    <row r="4" spans="1:10" ht="15" customHeight="1" x14ac:dyDescent="0.25">
      <c r="A4" s="57" t="s">
        <v>2</v>
      </c>
      <c r="C4" s="379" t="str">
        <f>IF('Exhibit 7 - Invoice'!C4&lt;&gt;"",'Exhibit 7 - Invoice'!C4,"")</f>
        <v/>
      </c>
      <c r="D4" s="379"/>
      <c r="E4" s="217"/>
      <c r="H4" s="78"/>
      <c r="I4" s="56"/>
      <c r="J4" s="56"/>
    </row>
    <row r="5" spans="1:10" x14ac:dyDescent="0.25">
      <c r="A5" s="57" t="s">
        <v>0</v>
      </c>
      <c r="C5" s="379" t="str">
        <f>IF('Exhibit 7 - Invoice'!C5&lt;&gt;"",'Exhibit 7 - Invoice'!C5,"")</f>
        <v/>
      </c>
      <c r="D5" s="379"/>
      <c r="E5" s="216" t="s">
        <v>94</v>
      </c>
      <c r="F5" s="377" t="str">
        <f>IF('Exhibit 7 - Invoice'!M5&lt;&gt;"",'Exhibit 7 - Invoice'!M5,"")</f>
        <v/>
      </c>
      <c r="G5" s="377"/>
      <c r="H5" s="79"/>
    </row>
    <row r="6" spans="1:10" x14ac:dyDescent="0.25">
      <c r="A6" s="57" t="s">
        <v>1</v>
      </c>
      <c r="C6" s="379" t="str">
        <f>IF('Exhibit 7 - Invoice'!C6&lt;&gt;"",'Exhibit 7 - Invoice'!C6,"")</f>
        <v/>
      </c>
      <c r="D6" s="379"/>
      <c r="E6" s="216" t="s">
        <v>95</v>
      </c>
      <c r="F6" s="413" t="str">
        <f>IF('Exhibit 7 - Invoice'!M6="","",TEXT('Exhibit 7 - Invoice'!M6,"mm/dd/yy")&amp;" to "&amp;TEXT('Exhibit 7 - Invoice'!O6,"mm/dd/yy"))</f>
        <v/>
      </c>
      <c r="G6" s="413"/>
      <c r="H6" s="77"/>
    </row>
    <row r="7" spans="1:10" x14ac:dyDescent="0.25">
      <c r="C7" s="55"/>
      <c r="D7" s="55"/>
      <c r="E7" s="218" t="s">
        <v>96</v>
      </c>
      <c r="F7" s="55"/>
      <c r="G7" s="55"/>
    </row>
    <row r="8" spans="1:10" x14ac:dyDescent="0.25">
      <c r="C8" s="55"/>
      <c r="D8" s="55"/>
      <c r="E8" s="55"/>
      <c r="F8" s="55"/>
      <c r="G8" s="55"/>
    </row>
    <row r="9" spans="1:10" x14ac:dyDescent="0.25">
      <c r="A9" s="57" t="s">
        <v>12</v>
      </c>
      <c r="C9" s="373" t="str">
        <f>IF('Exhibit 7 - Invoice'!H11&lt;&gt;"",'Exhibit 7 - Invoice'!H11,"")</f>
        <v/>
      </c>
      <c r="D9" s="373"/>
      <c r="E9" s="216" t="s">
        <v>22</v>
      </c>
      <c r="F9" s="151" t="str">
        <f>IF('Exhibit 7 - Invoice'!H15&lt;&gt;"",'Exhibit 7 - Invoice'!H15,"")</f>
        <v/>
      </c>
      <c r="G9" s="113"/>
      <c r="H9" s="81"/>
    </row>
    <row r="10" spans="1:10" x14ac:dyDescent="0.25">
      <c r="A10" s="57" t="s">
        <v>13</v>
      </c>
      <c r="C10" s="373" t="str">
        <f>IF('Exhibit 7 - Invoice'!H12&lt;&gt;"",'Exhibit 7 - Invoice'!H12,"")</f>
        <v/>
      </c>
      <c r="D10" s="373"/>
      <c r="E10" s="220" t="s">
        <v>23</v>
      </c>
      <c r="F10" s="152" t="str">
        <f>IF('Exhibit 7 - Invoice'!M15&lt;&gt;"",'Exhibit 7 - Invoice'!M15,"")</f>
        <v/>
      </c>
      <c r="G10" s="113"/>
      <c r="H10" s="82"/>
    </row>
    <row r="11" spans="1:10" x14ac:dyDescent="0.25">
      <c r="A11" s="57" t="s">
        <v>14</v>
      </c>
      <c r="C11" s="374" t="str">
        <f>IF('Exhibit 7 - Invoice'!H13&lt;&gt;"",'Exhibit 7 - Invoice'!H13,"")</f>
        <v/>
      </c>
      <c r="D11" s="374"/>
      <c r="E11" s="114"/>
      <c r="F11" s="114"/>
      <c r="G11" s="114"/>
    </row>
    <row r="12" spans="1:10" x14ac:dyDescent="0.25">
      <c r="C12" s="374"/>
      <c r="D12" s="374"/>
      <c r="E12" s="411" t="str">
        <f>IF($E$14="YES","","DETAIL SHEET NOT APPLICABLE TO CONTRACT")</f>
        <v>DETAIL SHEET NOT APPLICABLE TO CONTRACT</v>
      </c>
      <c r="F12" s="411"/>
      <c r="G12" s="411"/>
      <c r="H12" s="83"/>
    </row>
    <row r="13" spans="1:10" ht="15.75" thickBot="1" x14ac:dyDescent="0.3">
      <c r="C13" s="374"/>
      <c r="D13" s="374"/>
      <c r="E13" s="411" t="str">
        <f>IF($E$14="YES","","DO NOT INCLUDE WITH INVOICE")</f>
        <v>DO NOT INCLUDE WITH INVOICE</v>
      </c>
      <c r="F13" s="411"/>
      <c r="G13" s="411"/>
      <c r="H13" s="83"/>
    </row>
    <row r="14" spans="1:10" ht="14.45" customHeight="1" thickBot="1" x14ac:dyDescent="0.3">
      <c r="C14" s="417" t="s">
        <v>132</v>
      </c>
      <c r="D14" s="418"/>
      <c r="E14" s="75" t="s">
        <v>134</v>
      </c>
      <c r="F14" s="219"/>
      <c r="G14" s="219"/>
    </row>
    <row r="15" spans="1:10" x14ac:dyDescent="0.25">
      <c r="A15" s="58" t="s">
        <v>100</v>
      </c>
      <c r="B15" s="59"/>
      <c r="C15" s="59"/>
      <c r="D15" s="59"/>
      <c r="E15" s="59"/>
      <c r="F15" s="59"/>
      <c r="G15" s="60"/>
      <c r="H15" s="84"/>
    </row>
    <row r="16" spans="1:10" ht="30" customHeight="1" x14ac:dyDescent="0.25">
      <c r="A16" s="416" t="s">
        <v>101</v>
      </c>
      <c r="B16" s="416"/>
      <c r="C16" s="143" t="s">
        <v>102</v>
      </c>
      <c r="D16" s="144" t="s">
        <v>49</v>
      </c>
      <c r="E16" s="144" t="s">
        <v>32</v>
      </c>
      <c r="F16" s="144" t="s">
        <v>103</v>
      </c>
      <c r="G16" s="143" t="s">
        <v>48</v>
      </c>
      <c r="H16" s="85"/>
    </row>
    <row r="17" spans="1:8" x14ac:dyDescent="0.25">
      <c r="A17" s="414">
        <f>C49</f>
        <v>0</v>
      </c>
      <c r="B17" s="415"/>
      <c r="C17" s="243"/>
      <c r="D17" s="244"/>
      <c r="E17" s="214">
        <f>C17+D17</f>
        <v>0</v>
      </c>
      <c r="F17" s="214">
        <f>A17-E17</f>
        <v>0</v>
      </c>
      <c r="G17" s="145">
        <f>IF(A17=0,0,F17/A17)</f>
        <v>0</v>
      </c>
      <c r="H17" s="86"/>
    </row>
    <row r="19" spans="1:8" x14ac:dyDescent="0.25">
      <c r="A19" s="63"/>
    </row>
    <row r="20" spans="1:8" ht="30" customHeight="1" x14ac:dyDescent="0.25">
      <c r="A20" s="419" t="s">
        <v>133</v>
      </c>
      <c r="B20" s="420"/>
      <c r="C20" s="420"/>
      <c r="H20" s="87"/>
    </row>
    <row r="21" spans="1:8" ht="30" customHeight="1" x14ac:dyDescent="0.25">
      <c r="A21" s="215" t="s">
        <v>104</v>
      </c>
      <c r="B21" s="215" t="s">
        <v>105</v>
      </c>
      <c r="C21" s="215" t="s">
        <v>106</v>
      </c>
      <c r="H21" s="88"/>
    </row>
    <row r="22" spans="1:8" x14ac:dyDescent="0.25">
      <c r="A22" s="142"/>
      <c r="B22" s="210"/>
      <c r="C22" s="211"/>
      <c r="H22" s="88"/>
    </row>
    <row r="23" spans="1:8" s="30" customFormat="1" x14ac:dyDescent="0.25">
      <c r="A23" s="142"/>
      <c r="B23" s="210"/>
      <c r="C23" s="211"/>
      <c r="D23" s="50"/>
      <c r="E23" s="50"/>
      <c r="F23" s="50"/>
      <c r="H23" s="88"/>
    </row>
    <row r="24" spans="1:8" s="30" customFormat="1" x14ac:dyDescent="0.25">
      <c r="A24" s="142"/>
      <c r="B24" s="210"/>
      <c r="C24" s="211"/>
      <c r="D24" s="50"/>
      <c r="E24" s="50"/>
      <c r="F24" s="50"/>
      <c r="H24" s="88"/>
    </row>
    <row r="25" spans="1:8" s="30" customFormat="1" x14ac:dyDescent="0.25">
      <c r="A25" s="142"/>
      <c r="B25" s="210"/>
      <c r="C25" s="211"/>
      <c r="D25" s="50"/>
      <c r="E25" s="50"/>
      <c r="F25" s="50"/>
      <c r="H25" s="88"/>
    </row>
    <row r="26" spans="1:8" s="30" customFormat="1" x14ac:dyDescent="0.25">
      <c r="A26" s="142"/>
      <c r="B26" s="210"/>
      <c r="C26" s="211"/>
      <c r="D26" s="50"/>
      <c r="E26" s="50"/>
      <c r="F26" s="50"/>
      <c r="H26" s="88"/>
    </row>
    <row r="27" spans="1:8" s="30" customFormat="1" x14ac:dyDescent="0.25">
      <c r="A27" s="142"/>
      <c r="B27" s="210"/>
      <c r="C27" s="211"/>
      <c r="D27" s="50"/>
      <c r="E27" s="50"/>
      <c r="F27" s="50"/>
      <c r="H27" s="88"/>
    </row>
    <row r="28" spans="1:8" s="30" customFormat="1" x14ac:dyDescent="0.25">
      <c r="A28" s="142"/>
      <c r="B28" s="210"/>
      <c r="C28" s="211"/>
      <c r="D28" s="50"/>
      <c r="E28" s="50"/>
      <c r="F28" s="50"/>
      <c r="H28" s="88"/>
    </row>
    <row r="29" spans="1:8" s="30" customFormat="1" x14ac:dyDescent="0.25">
      <c r="A29" s="142"/>
      <c r="B29" s="210"/>
      <c r="C29" s="211"/>
      <c r="D29" s="50"/>
      <c r="E29" s="50"/>
      <c r="F29" s="50"/>
      <c r="H29" s="88"/>
    </row>
    <row r="30" spans="1:8" s="30" customFormat="1" x14ac:dyDescent="0.25">
      <c r="A30" s="142"/>
      <c r="B30" s="210"/>
      <c r="C30" s="211"/>
      <c r="D30" s="50"/>
      <c r="E30" s="50"/>
      <c r="F30" s="50"/>
      <c r="H30" s="88"/>
    </row>
    <row r="31" spans="1:8" s="30" customFormat="1" x14ac:dyDescent="0.25">
      <c r="A31" s="142"/>
      <c r="B31" s="210"/>
      <c r="C31" s="211"/>
      <c r="D31" s="50"/>
      <c r="E31" s="50"/>
      <c r="F31" s="50"/>
      <c r="H31" s="88"/>
    </row>
    <row r="32" spans="1:8" s="30" customFormat="1" x14ac:dyDescent="0.25">
      <c r="A32" s="142"/>
      <c r="B32" s="210"/>
      <c r="C32" s="211"/>
      <c r="D32" s="50"/>
      <c r="E32" s="50"/>
      <c r="F32" s="50"/>
      <c r="H32" s="88"/>
    </row>
    <row r="33" spans="1:8" s="30" customFormat="1" x14ac:dyDescent="0.25">
      <c r="A33" s="142"/>
      <c r="B33" s="210"/>
      <c r="C33" s="211"/>
      <c r="D33" s="50"/>
      <c r="E33" s="50"/>
      <c r="F33" s="50"/>
      <c r="H33" s="88"/>
    </row>
    <row r="34" spans="1:8" s="30" customFormat="1" x14ac:dyDescent="0.25">
      <c r="A34" s="142"/>
      <c r="B34" s="210"/>
      <c r="C34" s="211"/>
      <c r="D34" s="50"/>
      <c r="E34" s="50"/>
      <c r="F34" s="50"/>
      <c r="H34" s="88"/>
    </row>
    <row r="35" spans="1:8" s="30" customFormat="1" x14ac:dyDescent="0.25">
      <c r="A35" s="142"/>
      <c r="B35" s="210"/>
      <c r="C35" s="211"/>
      <c r="D35" s="50"/>
      <c r="E35" s="50"/>
      <c r="F35" s="50"/>
      <c r="H35" s="88"/>
    </row>
    <row r="36" spans="1:8" s="30" customFormat="1" x14ac:dyDescent="0.25">
      <c r="A36" s="142"/>
      <c r="B36" s="210"/>
      <c r="C36" s="211"/>
      <c r="D36" s="50"/>
      <c r="E36" s="50"/>
      <c r="F36" s="50"/>
      <c r="H36" s="88"/>
    </row>
    <row r="37" spans="1:8" s="30" customFormat="1" x14ac:dyDescent="0.25">
      <c r="A37" s="142"/>
      <c r="B37" s="210"/>
      <c r="C37" s="211"/>
      <c r="D37" s="50"/>
      <c r="E37" s="50"/>
      <c r="F37" s="50"/>
      <c r="H37" s="88"/>
    </row>
    <row r="38" spans="1:8" s="30" customFormat="1" x14ac:dyDescent="0.25">
      <c r="A38" s="142"/>
      <c r="B38" s="210"/>
      <c r="C38" s="211"/>
      <c r="D38" s="50"/>
      <c r="E38" s="50"/>
      <c r="F38" s="50"/>
      <c r="H38" s="88"/>
    </row>
    <row r="39" spans="1:8" s="30" customFormat="1" x14ac:dyDescent="0.25">
      <c r="A39" s="142"/>
      <c r="B39" s="210"/>
      <c r="C39" s="211"/>
      <c r="D39" s="50"/>
      <c r="E39" s="50"/>
      <c r="F39" s="50"/>
      <c r="H39" s="88"/>
    </row>
    <row r="40" spans="1:8" s="30" customFormat="1" x14ac:dyDescent="0.25">
      <c r="A40" s="142"/>
      <c r="B40" s="210"/>
      <c r="C40" s="211"/>
      <c r="D40" s="50"/>
      <c r="E40" s="50"/>
      <c r="F40" s="50"/>
      <c r="H40" s="88"/>
    </row>
    <row r="41" spans="1:8" s="30" customFormat="1" x14ac:dyDescent="0.25">
      <c r="A41" s="142"/>
      <c r="B41" s="210"/>
      <c r="C41" s="211"/>
      <c r="D41" s="50"/>
      <c r="E41" s="50"/>
      <c r="F41" s="50"/>
      <c r="H41" s="88"/>
    </row>
    <row r="42" spans="1:8" s="30" customFormat="1" x14ac:dyDescent="0.25">
      <c r="A42" s="142"/>
      <c r="B42" s="210"/>
      <c r="C42" s="211"/>
      <c r="D42" s="50"/>
      <c r="E42" s="50"/>
      <c r="F42" s="50"/>
      <c r="H42" s="88"/>
    </row>
    <row r="43" spans="1:8" s="30" customFormat="1" x14ac:dyDescent="0.25">
      <c r="A43" s="142"/>
      <c r="B43" s="210"/>
      <c r="C43" s="211"/>
      <c r="D43" s="50"/>
      <c r="E43" s="50"/>
      <c r="F43" s="50"/>
      <c r="H43" s="88"/>
    </row>
    <row r="44" spans="1:8" s="30" customFormat="1" x14ac:dyDescent="0.25">
      <c r="A44" s="142"/>
      <c r="B44" s="210"/>
      <c r="C44" s="211"/>
      <c r="D44" s="50"/>
      <c r="E44" s="50"/>
      <c r="F44" s="50"/>
      <c r="H44" s="88"/>
    </row>
    <row r="45" spans="1:8" s="30" customFormat="1" x14ac:dyDescent="0.25">
      <c r="A45" s="142"/>
      <c r="B45" s="210"/>
      <c r="C45" s="211"/>
      <c r="D45" s="50"/>
      <c r="E45" s="50"/>
      <c r="F45" s="50"/>
      <c r="H45" s="88"/>
    </row>
    <row r="46" spans="1:8" s="30" customFormat="1" x14ac:dyDescent="0.25">
      <c r="A46" s="142"/>
      <c r="B46" s="210"/>
      <c r="C46" s="211"/>
      <c r="D46" s="50"/>
      <c r="E46" s="50"/>
      <c r="F46" s="50"/>
      <c r="H46" s="88"/>
    </row>
    <row r="47" spans="1:8" s="30" customFormat="1" x14ac:dyDescent="0.25">
      <c r="A47" s="142"/>
      <c r="B47" s="210"/>
      <c r="C47" s="211"/>
      <c r="D47" s="50"/>
      <c r="E47" s="50"/>
      <c r="F47" s="50"/>
      <c r="H47" s="88"/>
    </row>
    <row r="48" spans="1:8" s="30" customFormat="1" x14ac:dyDescent="0.25">
      <c r="A48" s="142"/>
      <c r="B48" s="210"/>
      <c r="C48" s="211"/>
      <c r="D48" s="50"/>
      <c r="E48" s="50"/>
      <c r="F48" s="50"/>
      <c r="H48" s="88"/>
    </row>
    <row r="49" spans="1:8" ht="15" customHeight="1" thickBot="1" x14ac:dyDescent="0.3">
      <c r="A49" s="61"/>
      <c r="B49" s="212" t="s">
        <v>85</v>
      </c>
      <c r="C49" s="213">
        <f>SUM(C22:C48)</f>
        <v>0</v>
      </c>
      <c r="H49" s="88"/>
    </row>
    <row r="50" spans="1:8" ht="15.75" thickTop="1" x14ac:dyDescent="0.25"/>
  </sheetData>
  <sheetProtection algorithmName="SHA-512" hashValue="QCvCrgTOnuxcXcyMbJtmri1L0irC4qKIFOZXcCb1nCP0C/SMtZeTgIFEAGk7RBlNoDkGakHszr9ZBe+5hv41SA==" saltValue="f2brcd5YnuKq3C5lJrAXJA==" spinCount="100000" sheet="1" objects="1" scenarios="1" formatRows="0" insertRows="0" deleteRows="0" selectLockedCells="1"/>
  <mergeCells count="17">
    <mergeCell ref="A17:B17"/>
    <mergeCell ref="A16:B16"/>
    <mergeCell ref="C11:D13"/>
    <mergeCell ref="C14:D14"/>
    <mergeCell ref="A20:C20"/>
    <mergeCell ref="E13:G13"/>
    <mergeCell ref="E12:G12"/>
    <mergeCell ref="A1:G1"/>
    <mergeCell ref="C6:D6"/>
    <mergeCell ref="C5:D5"/>
    <mergeCell ref="C4:D4"/>
    <mergeCell ref="C3:D3"/>
    <mergeCell ref="F6:G6"/>
    <mergeCell ref="F5:G5"/>
    <mergeCell ref="F3:G3"/>
    <mergeCell ref="C9:D9"/>
    <mergeCell ref="C10:D10"/>
  </mergeCells>
  <conditionalFormatting sqref="A22:C48">
    <cfRule type="notContainsBlanks" dxfId="5" priority="12">
      <formula>LEN(TRIM(A22))&gt;0</formula>
    </cfRule>
  </conditionalFormatting>
  <conditionalFormatting sqref="F17:G17">
    <cfRule type="cellIs" dxfId="4" priority="2" operator="lessThan">
      <formula>0</formula>
    </cfRule>
  </conditionalFormatting>
  <conditionalFormatting sqref="A17:G17 A22:C49">
    <cfRule type="expression" dxfId="3" priority="1">
      <formula>OR($E$14="NO",$E$14="")</formula>
    </cfRule>
  </conditionalFormatting>
  <conditionalFormatting sqref="C14 E14">
    <cfRule type="expression" dxfId="2" priority="584">
      <formula>$E$14="YES"</formula>
    </cfRule>
  </conditionalFormatting>
  <conditionalFormatting sqref="C17:D17">
    <cfRule type="containsBlanks" dxfId="1" priority="322">
      <formula>LEN(TRIM(C17))=0</formula>
    </cfRule>
  </conditionalFormatting>
  <dataValidations count="1">
    <dataValidation type="list" allowBlank="1" showInputMessage="1" showErrorMessage="1" sqref="E14">
      <formula1>"YES,NO"</formula1>
    </dataValidation>
  </dataValidations>
  <printOptions horizontalCentered="1"/>
  <pageMargins left="0.5" right="0.5" top="0.75" bottom="0.5" header="0.3" footer="0.3"/>
  <pageSetup scale="75" fitToHeight="0" orientation="portrait" r:id="rId1"/>
  <headerFooter>
    <oddFooter>&amp;L&amp;10CP-0197 Professional Services Invoice&amp;C&amp;10Page &amp;P of &amp;N&amp;R&amp;10&amp;K000000Revised 08/30/2023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P35"/>
  <sheetViews>
    <sheetView showGridLines="0" view="pageBreakPreview" zoomScaleNormal="100" zoomScaleSheetLayoutView="100" workbookViewId="0">
      <selection activeCell="E20" sqref="E20:I20"/>
    </sheetView>
  </sheetViews>
  <sheetFormatPr defaultRowHeight="15" x14ac:dyDescent="0.25"/>
  <cols>
    <col min="1" max="2" width="7.7109375" customWidth="1"/>
    <col min="3" max="3" width="5.7109375" customWidth="1"/>
    <col min="4" max="4" width="7.28515625" customWidth="1"/>
    <col min="5" max="5" width="7.7109375" customWidth="1"/>
    <col min="6" max="6" width="7.28515625" customWidth="1"/>
    <col min="7" max="7" width="7.7109375" customWidth="1"/>
    <col min="8" max="8" width="9.28515625" customWidth="1"/>
    <col min="9" max="9" width="7.28515625" customWidth="1"/>
    <col min="10" max="10" width="7.7109375" customWidth="1"/>
    <col min="11" max="12" width="7.28515625" customWidth="1"/>
    <col min="14" max="14" width="4.7109375" customWidth="1"/>
  </cols>
  <sheetData>
    <row r="1" spans="1:16" ht="23.25" x14ac:dyDescent="0.25">
      <c r="A1" s="249" t="s">
        <v>65</v>
      </c>
      <c r="B1" s="249"/>
      <c r="C1" s="249"/>
      <c r="D1" s="249"/>
      <c r="E1" s="249"/>
      <c r="F1" s="249"/>
      <c r="G1" s="249"/>
      <c r="H1" s="249"/>
      <c r="I1" s="249"/>
      <c r="J1" s="249"/>
      <c r="K1" s="249"/>
      <c r="L1" s="249"/>
      <c r="M1" s="249"/>
      <c r="N1" s="249"/>
      <c r="O1" s="249"/>
    </row>
    <row r="3" spans="1:16" ht="15" customHeight="1" x14ac:dyDescent="0.25">
      <c r="A3" s="3" t="s">
        <v>3</v>
      </c>
      <c r="B3" s="4"/>
      <c r="C3" s="380" t="str">
        <f>IF('Exhibit 7 - Invoice'!C3&lt;&gt;"",'Exhibit 7 - Invoice'!C3,"")</f>
        <v/>
      </c>
      <c r="D3" s="380"/>
      <c r="E3" s="380"/>
      <c r="F3" s="380"/>
      <c r="G3" s="380"/>
      <c r="H3" s="380"/>
      <c r="I3" s="3"/>
      <c r="J3" s="138" t="s">
        <v>16</v>
      </c>
      <c r="K3" s="3"/>
      <c r="L3" s="3"/>
      <c r="M3" s="378" t="str">
        <f>IF('Exhibit 7 - Invoice'!M3&lt;&gt;"",'Exhibit 7 - Invoice'!M3,"")</f>
        <v/>
      </c>
      <c r="N3" s="378"/>
      <c r="O3" s="378"/>
      <c r="P3" s="7"/>
    </row>
    <row r="4" spans="1:16" ht="15" customHeight="1" x14ac:dyDescent="0.25">
      <c r="A4" s="1" t="s">
        <v>2</v>
      </c>
      <c r="C4" s="379" t="str">
        <f>IF('Exhibit 7 - Invoice'!C4&lt;&gt;"",'Exhibit 7 - Invoice'!C4,"")</f>
        <v/>
      </c>
      <c r="D4" s="379"/>
      <c r="E4" s="379"/>
      <c r="F4" s="379"/>
      <c r="G4" s="379"/>
      <c r="H4" s="379"/>
      <c r="P4" s="7"/>
    </row>
    <row r="5" spans="1:16" x14ac:dyDescent="0.25">
      <c r="A5" s="1" t="s">
        <v>0</v>
      </c>
      <c r="C5" s="379" t="str">
        <f>IF('Exhibit 7 - Invoice'!C5&lt;&gt;"",'Exhibit 7 - Invoice'!C5,"")</f>
        <v/>
      </c>
      <c r="D5" s="379"/>
      <c r="E5" s="379"/>
      <c r="F5" s="379"/>
      <c r="G5" s="379"/>
      <c r="H5" s="379"/>
      <c r="I5" s="3"/>
      <c r="J5" s="138" t="s">
        <v>94</v>
      </c>
      <c r="K5" s="3"/>
      <c r="M5" s="377" t="str">
        <f>IF('Exhibit 7 - Invoice'!M5&lt;&gt;"",'Exhibit 7 - Invoice'!M5,"")</f>
        <v/>
      </c>
      <c r="N5" s="377"/>
      <c r="O5" s="377"/>
    </row>
    <row r="6" spans="1:16" x14ac:dyDescent="0.25">
      <c r="A6" s="1" t="s">
        <v>1</v>
      </c>
      <c r="C6" s="379" t="str">
        <f>IF('Exhibit 7 - Invoice'!C6&lt;&gt;"",'Exhibit 7 - Invoice'!C6,"")</f>
        <v/>
      </c>
      <c r="D6" s="379"/>
      <c r="E6" s="379"/>
      <c r="F6" s="379"/>
      <c r="G6" s="379"/>
      <c r="H6" s="379"/>
      <c r="I6" s="3"/>
      <c r="J6" s="138" t="s">
        <v>95</v>
      </c>
      <c r="K6" s="3"/>
      <c r="M6" s="399" t="str">
        <f>IF('Exhibit 7 - Invoice'!M6="","",TEXT('Exhibit 7 - Invoice'!M6,"mm/dd/yy")&amp;" to "&amp;TEXT('Exhibit 7 - Invoice'!O6,"mm/dd/yy"))</f>
        <v/>
      </c>
      <c r="N6" s="399"/>
      <c r="O6" s="399"/>
    </row>
    <row r="7" spans="1:16" x14ac:dyDescent="0.25">
      <c r="C7" s="4"/>
      <c r="D7" s="4"/>
      <c r="E7" s="4"/>
      <c r="F7" s="4"/>
      <c r="G7" s="4"/>
      <c r="H7" s="4"/>
      <c r="I7" s="43"/>
      <c r="J7" s="248" t="s">
        <v>96</v>
      </c>
      <c r="K7" s="248"/>
      <c r="L7" s="248"/>
    </row>
    <row r="8" spans="1:16" x14ac:dyDescent="0.25">
      <c r="C8" s="4"/>
      <c r="D8" s="4"/>
      <c r="E8" s="4"/>
      <c r="F8" s="4"/>
      <c r="G8" s="4"/>
      <c r="H8" s="4"/>
      <c r="I8" s="4"/>
    </row>
    <row r="9" spans="1:16" x14ac:dyDescent="0.25">
      <c r="A9" s="1" t="s">
        <v>12</v>
      </c>
      <c r="C9" s="373" t="str">
        <f>IF('Exhibit 7 - Invoice'!H11&lt;&gt;"",'Exhibit 7 - Invoice'!H11,"")</f>
        <v/>
      </c>
      <c r="D9" s="373"/>
      <c r="E9" s="373"/>
      <c r="F9" s="373"/>
      <c r="G9" s="373"/>
      <c r="H9" s="373"/>
      <c r="I9" s="44"/>
      <c r="J9" s="138" t="s">
        <v>22</v>
      </c>
      <c r="L9" s="3"/>
      <c r="M9" s="369" t="str">
        <f>IF('Exhibit 7 - Invoice'!H15&lt;&gt;"",'Exhibit 7 - Invoice'!H15,"")</f>
        <v/>
      </c>
      <c r="N9" s="369"/>
      <c r="O9" s="369"/>
    </row>
    <row r="10" spans="1:16" x14ac:dyDescent="0.25">
      <c r="A10" s="1" t="s">
        <v>13</v>
      </c>
      <c r="C10" s="373" t="str">
        <f>IF('Exhibit 7 - Invoice'!H12&lt;&gt;"",'Exhibit 7 - Invoice'!H12,"")</f>
        <v/>
      </c>
      <c r="D10" s="373"/>
      <c r="E10" s="373"/>
      <c r="F10" s="373"/>
      <c r="G10" s="373"/>
      <c r="H10" s="373"/>
      <c r="I10" s="45"/>
      <c r="J10" s="209" t="s">
        <v>23</v>
      </c>
      <c r="K10" s="177"/>
      <c r="L10" s="177"/>
      <c r="M10" s="368" t="str">
        <f>IF('Exhibit 7 - Invoice'!M15&lt;&gt;"",'Exhibit 7 - Invoice'!M15,"")</f>
        <v/>
      </c>
      <c r="N10" s="368"/>
      <c r="O10" s="368"/>
    </row>
    <row r="11" spans="1:16" x14ac:dyDescent="0.25">
      <c r="A11" s="1" t="s">
        <v>14</v>
      </c>
      <c r="C11" s="374" t="str">
        <f>IF('Exhibit 7 - Invoice'!H13&lt;&gt;"",'Exhibit 7 - Invoice'!H13,"")</f>
        <v/>
      </c>
      <c r="D11" s="374"/>
      <c r="E11" s="374"/>
      <c r="F11" s="374"/>
      <c r="G11" s="374"/>
      <c r="H11" s="374"/>
      <c r="I11" s="3"/>
    </row>
    <row r="12" spans="1:16" x14ac:dyDescent="0.25">
      <c r="C12" s="374"/>
      <c r="D12" s="374"/>
      <c r="E12" s="374"/>
      <c r="F12" s="374"/>
      <c r="G12" s="374"/>
      <c r="H12" s="374"/>
      <c r="I12" s="3"/>
    </row>
    <row r="13" spans="1:16" x14ac:dyDescent="0.25">
      <c r="C13" s="374"/>
      <c r="D13" s="374"/>
      <c r="E13" s="374"/>
      <c r="F13" s="374"/>
      <c r="G13" s="374"/>
      <c r="H13" s="374"/>
      <c r="I13" s="11"/>
    </row>
    <row r="15" spans="1:16" x14ac:dyDescent="0.25">
      <c r="A15" s="32"/>
      <c r="B15" s="33"/>
      <c r="C15" s="433" t="s">
        <v>97</v>
      </c>
      <c r="D15" s="433"/>
      <c r="E15" s="433"/>
      <c r="F15" s="433"/>
      <c r="G15" s="35" t="str">
        <f>IF('Exhibit 7 - Invoice'!M6="","",TEXT('Exhibit 7 - Invoice'!M6,"mm/dd/yy")&amp;" to "&amp;TEXT('Exhibit 7 - Invoice'!O6,"mm/dd/yy"))</f>
        <v/>
      </c>
      <c r="H15" s="35"/>
      <c r="I15" s="146"/>
      <c r="J15" s="35"/>
      <c r="K15" s="35"/>
      <c r="L15" s="33"/>
      <c r="M15" s="35"/>
      <c r="N15" s="34"/>
      <c r="O15" s="36"/>
    </row>
    <row r="16" spans="1:16" ht="45" customHeight="1" x14ac:dyDescent="0.25">
      <c r="A16" s="427" t="str">
        <f>IF(M10="","In accordance with the Project Agreement between the Architect/Engineer and the Los Angeles Community College District Contract No. "&amp;M9&amp;", Monthly Payments may be paid upon receipt of evidence of services rendered with Architect/Engineer’s monthly statement, and with the District’s approval.","In accordance with the Project Agreement between the Architect/Engineer and the Los Angeles Community College District Contract No. "&amp;M9&amp;", Task Order No. "&amp;M10&amp;", Monthly Payments may be paid upon receipt of evidence of services rendered with Architect/Engineer’s monthly statement, and with the District’s approval.")</f>
        <v>In accordance with the Project Agreement between the Architect/Engineer and the Los Angeles Community College District Contract No. , Monthly Payments may be paid upon receipt of evidence of services rendered with Architect/Engineer’s monthly statement, and with the District’s approval.</v>
      </c>
      <c r="B16" s="428"/>
      <c r="C16" s="428"/>
      <c r="D16" s="428"/>
      <c r="E16" s="428"/>
      <c r="F16" s="428"/>
      <c r="G16" s="428"/>
      <c r="H16" s="428"/>
      <c r="I16" s="428"/>
      <c r="J16" s="428"/>
      <c r="K16" s="428"/>
      <c r="L16" s="428"/>
      <c r="M16" s="428"/>
      <c r="N16" s="428"/>
      <c r="O16" s="429"/>
    </row>
    <row r="17" spans="1:15" s="4" customFormat="1" ht="30" customHeight="1" x14ac:dyDescent="0.25">
      <c r="A17" s="430" t="s">
        <v>66</v>
      </c>
      <c r="B17" s="431"/>
      <c r="C17" s="431"/>
      <c r="D17" s="431"/>
      <c r="E17" s="431"/>
      <c r="F17" s="431"/>
      <c r="G17" s="431"/>
      <c r="H17" s="431"/>
      <c r="I17" s="431"/>
      <c r="J17" s="431"/>
      <c r="K17" s="431"/>
      <c r="L17" s="431"/>
      <c r="M17" s="431"/>
      <c r="N17" s="431"/>
      <c r="O17" s="432"/>
    </row>
    <row r="18" spans="1:15" ht="9.9499999999999993" customHeight="1" x14ac:dyDescent="0.25"/>
    <row r="19" spans="1:15" x14ac:dyDescent="0.25">
      <c r="A19" s="27"/>
      <c r="D19" s="424" t="s">
        <v>67</v>
      </c>
      <c r="E19" s="424"/>
      <c r="F19" s="424"/>
      <c r="G19" s="424"/>
      <c r="H19" s="424"/>
      <c r="I19" s="424"/>
      <c r="J19" s="424"/>
      <c r="K19" s="424"/>
      <c r="L19" s="424"/>
      <c r="M19" s="424"/>
      <c r="N19" s="424"/>
      <c r="O19" s="424"/>
    </row>
    <row r="20" spans="1:15" x14ac:dyDescent="0.25">
      <c r="D20" s="31" t="s">
        <v>68</v>
      </c>
      <c r="E20" s="425"/>
      <c r="F20" s="425"/>
      <c r="G20" s="425"/>
      <c r="H20" s="425"/>
      <c r="I20" s="426"/>
      <c r="J20" s="31" t="s">
        <v>69</v>
      </c>
      <c r="K20" s="425"/>
      <c r="L20" s="425"/>
      <c r="M20" s="425"/>
      <c r="N20" s="425"/>
      <c r="O20" s="426"/>
    </row>
    <row r="21" spans="1:15" s="50" customFormat="1" ht="90" customHeight="1" x14ac:dyDescent="0.25">
      <c r="A21" s="47" t="s">
        <v>72</v>
      </c>
      <c r="B21" s="48"/>
      <c r="C21" s="49"/>
      <c r="D21" s="421"/>
      <c r="E21" s="422"/>
      <c r="F21" s="422"/>
      <c r="G21" s="422"/>
      <c r="H21" s="422"/>
      <c r="I21" s="423"/>
      <c r="J21" s="421"/>
      <c r="K21" s="422"/>
      <c r="L21" s="422"/>
      <c r="M21" s="422"/>
      <c r="N21" s="422"/>
      <c r="O21" s="423"/>
    </row>
    <row r="22" spans="1:15" s="50" customFormat="1" ht="90" customHeight="1" x14ac:dyDescent="0.25">
      <c r="A22" s="47" t="s">
        <v>71</v>
      </c>
      <c r="B22" s="48"/>
      <c r="C22" s="49"/>
      <c r="D22" s="421"/>
      <c r="E22" s="422"/>
      <c r="F22" s="422"/>
      <c r="G22" s="422"/>
      <c r="H22" s="422"/>
      <c r="I22" s="423"/>
      <c r="J22" s="421"/>
      <c r="K22" s="422"/>
      <c r="L22" s="422"/>
      <c r="M22" s="422"/>
      <c r="N22" s="422"/>
      <c r="O22" s="423"/>
    </row>
    <row r="23" spans="1:15" s="50" customFormat="1" ht="90" customHeight="1" x14ac:dyDescent="0.25">
      <c r="A23" s="53" t="s">
        <v>70</v>
      </c>
      <c r="B23" s="51"/>
      <c r="C23" s="52"/>
      <c r="D23" s="441"/>
      <c r="E23" s="425"/>
      <c r="F23" s="425"/>
      <c r="G23" s="425"/>
      <c r="H23" s="425"/>
      <c r="I23" s="426"/>
      <c r="J23" s="441"/>
      <c r="K23" s="425"/>
      <c r="L23" s="425"/>
      <c r="M23" s="425"/>
      <c r="N23" s="425"/>
      <c r="O23" s="426"/>
    </row>
    <row r="24" spans="1:15" x14ac:dyDescent="0.25">
      <c r="A24" s="442" t="s">
        <v>73</v>
      </c>
      <c r="B24" s="442"/>
      <c r="C24" s="442"/>
      <c r="D24" s="442"/>
      <c r="E24" s="442"/>
      <c r="F24" s="442"/>
      <c r="G24" s="442"/>
      <c r="H24" s="442"/>
      <c r="I24" s="442"/>
      <c r="J24" s="442"/>
      <c r="K24" s="442"/>
      <c r="L24" s="442"/>
      <c r="M24" s="442"/>
      <c r="N24" s="442"/>
      <c r="O24" s="442"/>
    </row>
    <row r="25" spans="1:15" x14ac:dyDescent="0.25">
      <c r="A25" s="98" t="s">
        <v>123</v>
      </c>
      <c r="B25" s="90"/>
      <c r="C25" s="90"/>
      <c r="D25" s="90"/>
      <c r="E25" s="90"/>
      <c r="F25" s="90"/>
      <c r="G25" s="90"/>
      <c r="H25" s="90"/>
      <c r="I25" s="90"/>
      <c r="J25" s="90"/>
      <c r="K25" s="90"/>
      <c r="L25" s="90"/>
      <c r="M25" s="90"/>
      <c r="N25" s="90"/>
      <c r="O25" s="90"/>
    </row>
    <row r="26" spans="1:15" ht="26.1" customHeight="1" x14ac:dyDescent="0.25">
      <c r="A26" s="443" t="s">
        <v>122</v>
      </c>
      <c r="B26" s="443"/>
      <c r="C26" s="443"/>
      <c r="D26" s="443"/>
      <c r="E26" s="443"/>
      <c r="F26" s="443"/>
      <c r="G26" s="443"/>
      <c r="H26" s="443"/>
      <c r="I26" s="443"/>
      <c r="J26" s="443"/>
      <c r="K26" s="443"/>
      <c r="L26" s="443"/>
      <c r="M26" s="443"/>
      <c r="N26" s="443"/>
      <c r="O26" s="443"/>
    </row>
    <row r="27" spans="1:15" x14ac:dyDescent="0.25">
      <c r="A27" s="90" t="s">
        <v>74</v>
      </c>
      <c r="B27" s="90"/>
      <c r="C27" s="90"/>
      <c r="D27" s="90"/>
      <c r="E27" s="90"/>
      <c r="F27" s="90"/>
      <c r="G27" s="90"/>
      <c r="H27" s="90"/>
      <c r="I27" s="90"/>
      <c r="J27" s="90"/>
      <c r="K27" s="90"/>
      <c r="L27" s="90"/>
      <c r="M27" s="90"/>
      <c r="N27" s="90"/>
      <c r="O27" s="90"/>
    </row>
    <row r="28" spans="1:15" x14ac:dyDescent="0.25">
      <c r="A28" s="90"/>
      <c r="B28" s="90" t="s">
        <v>75</v>
      </c>
      <c r="C28" s="90"/>
      <c r="D28" s="90"/>
      <c r="E28" s="90"/>
      <c r="F28" s="90"/>
      <c r="G28" s="90"/>
      <c r="H28" s="90"/>
      <c r="I28" s="90"/>
      <c r="J28" s="90"/>
      <c r="K28" s="90"/>
      <c r="L28" s="90"/>
      <c r="M28" s="90"/>
      <c r="N28" s="90"/>
      <c r="O28" s="90"/>
    </row>
    <row r="29" spans="1:15" x14ac:dyDescent="0.25">
      <c r="A29" s="90"/>
      <c r="B29" s="90" t="s">
        <v>76</v>
      </c>
      <c r="C29" s="90"/>
      <c r="D29" s="90"/>
      <c r="E29" s="90"/>
      <c r="F29" s="90"/>
      <c r="G29" s="90"/>
      <c r="H29" s="90"/>
      <c r="I29" s="90"/>
      <c r="J29" s="90"/>
      <c r="K29" s="90"/>
      <c r="L29" s="90"/>
      <c r="M29" s="90"/>
      <c r="N29" s="90"/>
      <c r="O29" s="90"/>
    </row>
    <row r="30" spans="1:15" ht="32.1" customHeight="1" x14ac:dyDescent="0.25">
      <c r="A30" s="440" t="s">
        <v>77</v>
      </c>
      <c r="B30" s="440"/>
      <c r="C30" s="440"/>
      <c r="D30" s="440"/>
      <c r="E30" s="440"/>
      <c r="F30" s="440"/>
      <c r="G30" s="440"/>
      <c r="H30" s="440"/>
      <c r="I30" s="440"/>
      <c r="J30" s="440"/>
      <c r="K30" s="440"/>
      <c r="L30" s="440"/>
      <c r="M30" s="440"/>
      <c r="N30" s="440"/>
      <c r="O30" s="440"/>
    </row>
    <row r="31" spans="1:15" ht="5.0999999999999996" customHeight="1" x14ac:dyDescent="0.25"/>
    <row r="32" spans="1:15" ht="20.100000000000001" customHeight="1" x14ac:dyDescent="0.25">
      <c r="A32" s="439"/>
      <c r="B32" s="439"/>
      <c r="C32" s="439"/>
      <c r="D32" s="439"/>
      <c r="E32" s="439"/>
      <c r="F32" s="439"/>
      <c r="G32" s="439"/>
      <c r="H32" s="439"/>
      <c r="I32" s="439"/>
    </row>
    <row r="33" spans="1:15" x14ac:dyDescent="0.25">
      <c r="A33" s="434" t="s">
        <v>78</v>
      </c>
      <c r="B33" s="434"/>
      <c r="C33" s="434"/>
      <c r="D33" s="434"/>
      <c r="E33" s="434"/>
      <c r="F33" s="434"/>
      <c r="G33" s="434"/>
    </row>
    <row r="34" spans="1:15" ht="20.100000000000001" customHeight="1" x14ac:dyDescent="0.25">
      <c r="A34" s="438"/>
      <c r="B34" s="438"/>
      <c r="C34" s="438"/>
      <c r="D34" s="438"/>
      <c r="E34" s="438"/>
      <c r="F34" s="438"/>
      <c r="G34" s="438"/>
      <c r="H34" s="438"/>
      <c r="I34" s="438"/>
      <c r="L34" s="435"/>
      <c r="M34" s="436"/>
      <c r="N34" s="436"/>
      <c r="O34" s="436"/>
    </row>
    <row r="35" spans="1:15" x14ac:dyDescent="0.25">
      <c r="A35" s="434" t="s">
        <v>91</v>
      </c>
      <c r="B35" s="434"/>
      <c r="C35" s="434"/>
      <c r="D35" s="434"/>
      <c r="E35" s="434"/>
      <c r="F35" s="434"/>
      <c r="G35" s="434"/>
      <c r="L35" s="437" t="s">
        <v>43</v>
      </c>
      <c r="M35" s="437"/>
      <c r="N35" s="437"/>
      <c r="O35" s="437"/>
    </row>
  </sheetData>
  <sheetProtection algorithmName="SHA-512" hashValue="sN3ZwV7GXGia3ykwQEZfDwVRg0vuk+/P56M76ia8a4L+i+VXgniEMj7mjBhSGHPiU38ekx314RhpEDu4Pr8Fbw==" saltValue="AYN/l0e/tUdZmGyGGYLpmg==" spinCount="100000" sheet="1" objects="1" scenarios="1" formatRows="0" selectLockedCells="1"/>
  <mergeCells count="35">
    <mergeCell ref="D22:I22"/>
    <mergeCell ref="J22:O22"/>
    <mergeCell ref="A30:O30"/>
    <mergeCell ref="A33:G33"/>
    <mergeCell ref="J23:O23"/>
    <mergeCell ref="D23:I23"/>
    <mergeCell ref="A24:O24"/>
    <mergeCell ref="A26:O26"/>
    <mergeCell ref="A35:G35"/>
    <mergeCell ref="L34:O34"/>
    <mergeCell ref="L35:O35"/>
    <mergeCell ref="A34:I34"/>
    <mergeCell ref="A32:I32"/>
    <mergeCell ref="A16:O16"/>
    <mergeCell ref="A17:O17"/>
    <mergeCell ref="M3:O3"/>
    <mergeCell ref="M6:O6"/>
    <mergeCell ref="C11:H13"/>
    <mergeCell ref="C15:F15"/>
    <mergeCell ref="D21:I21"/>
    <mergeCell ref="J21:O21"/>
    <mergeCell ref="A1:O1"/>
    <mergeCell ref="C3:H3"/>
    <mergeCell ref="C4:H4"/>
    <mergeCell ref="M5:O5"/>
    <mergeCell ref="M9:O9"/>
    <mergeCell ref="C5:H5"/>
    <mergeCell ref="C6:H6"/>
    <mergeCell ref="C9:H9"/>
    <mergeCell ref="J7:L7"/>
    <mergeCell ref="M10:O10"/>
    <mergeCell ref="C10:H10"/>
    <mergeCell ref="D19:O19"/>
    <mergeCell ref="E20:I20"/>
    <mergeCell ref="K20:O20"/>
  </mergeCells>
  <conditionalFormatting sqref="E20 K20 D21 J21 D22 J22 D23 J23 A32 L34">
    <cfRule type="notContainsBlanks" dxfId="0" priority="12">
      <formula>LEN(TRIM(A20))&gt;0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0" sqref="A20"/>
    </sheetView>
  </sheetViews>
  <sheetFormatPr defaultRowHeight="15" x14ac:dyDescent="0.25"/>
  <cols>
    <col min="1" max="1" width="50.85546875" customWidth="1"/>
    <col min="3" max="3" width="38.7109375" bestFit="1" customWidth="1"/>
  </cols>
  <sheetData>
    <row r="1" spans="1:3" x14ac:dyDescent="0.25">
      <c r="A1" t="s">
        <v>33</v>
      </c>
      <c r="C1" t="s">
        <v>64</v>
      </c>
    </row>
    <row r="2" spans="1:3" x14ac:dyDescent="0.25">
      <c r="A2" t="s">
        <v>34</v>
      </c>
      <c r="C2" t="s">
        <v>58</v>
      </c>
    </row>
    <row r="3" spans="1:3" x14ac:dyDescent="0.25">
      <c r="A3" t="s">
        <v>35</v>
      </c>
      <c r="C3" t="s">
        <v>27</v>
      </c>
    </row>
    <row r="4" spans="1:3" x14ac:dyDescent="0.25">
      <c r="A4" t="s">
        <v>36</v>
      </c>
    </row>
    <row r="5" spans="1:3" x14ac:dyDescent="0.25">
      <c r="A5" t="s">
        <v>37</v>
      </c>
    </row>
    <row r="6" spans="1:3" x14ac:dyDescent="0.25">
      <c r="A6" t="s">
        <v>38</v>
      </c>
    </row>
    <row r="7" spans="1:3" x14ac:dyDescent="0.25">
      <c r="A7" t="s">
        <v>39</v>
      </c>
    </row>
    <row r="8" spans="1:3" x14ac:dyDescent="0.25">
      <c r="A8" t="s">
        <v>40</v>
      </c>
    </row>
    <row r="9" spans="1:3" x14ac:dyDescent="0.25">
      <c r="A9" t="s">
        <v>41</v>
      </c>
    </row>
    <row r="10" spans="1:3" x14ac:dyDescent="0.25">
      <c r="A10" t="s">
        <v>99</v>
      </c>
    </row>
    <row r="11" spans="1:3" x14ac:dyDescent="0.25">
      <c r="A11" t="s">
        <v>98</v>
      </c>
    </row>
    <row r="12" spans="1:3" x14ac:dyDescent="0.25">
      <c r="A12" t="s">
        <v>90</v>
      </c>
    </row>
    <row r="13" spans="1:3" x14ac:dyDescent="0.25">
      <c r="A13" t="s">
        <v>89</v>
      </c>
    </row>
  </sheetData>
  <sheetProtection algorithmName="SHA-512" hashValue="PkS3aBI78OEYLcxIBiyf2Rdp3gomxMUbwpM2FuJcjn+gOw0fuJZ5gS8J9IcVwaqX3ZW18e8nfrEAzekrPYPGOQ==" saltValue="H51ohWks9UprRdjguTiTO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0AE3BED2A6B54BAAD47FC10791D356" ma:contentTypeVersion="0" ma:contentTypeDescription="Create a new document." ma:contentTypeScope="" ma:versionID="1492e38549ccc8a557d3536147ee6b2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2FBDF8-7FCB-490C-9ABA-4992C3DD7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C525073-D4D5-4C90-9445-E6874304198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92B4653-24DE-40E1-A853-8CFF06BE8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Exhibit 7 - Invoice</vt:lpstr>
      <vt:lpstr>Progressive-Fixed Fee</vt:lpstr>
      <vt:lpstr>Hourly-Unit</vt:lpstr>
      <vt:lpstr>Reimbursables</vt:lpstr>
      <vt:lpstr>Release of Retention</vt:lpstr>
      <vt:lpstr>Monthly Progress Report</vt:lpstr>
      <vt:lpstr>List</vt:lpstr>
      <vt:lpstr>'Exhibit 7 - Invoice'!Print_Area</vt:lpstr>
      <vt:lpstr>'Hourly-Unit'!Print_Area</vt:lpstr>
      <vt:lpstr>'Monthly Progress Report'!Print_Area</vt:lpstr>
      <vt:lpstr>'Progressive-Fixed Fee'!Print_Area</vt:lpstr>
      <vt:lpstr>Reimbursables!Print_Area</vt:lpstr>
      <vt:lpstr>'Release of Retention'!Print_Area</vt:lpstr>
      <vt:lpstr>'Monthly Progress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Ulysses Gatdula</dc:creator>
  <cp:lastModifiedBy>Author</cp:lastModifiedBy>
  <cp:lastPrinted>2023-08-30T18:50:52Z</cp:lastPrinted>
  <dcterms:created xsi:type="dcterms:W3CDTF">2019-12-20T17:16:53Z</dcterms:created>
  <dcterms:modified xsi:type="dcterms:W3CDTF">2023-08-31T17:02:11Z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0x0101000D0AE3BED2A6B54BAAD47FC10791D356</vt:lpwstr>
  </property>
</Properties>
</file>